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3\30_09_23\Maximus fund\"/>
    </mc:Choice>
  </mc:AlternateContent>
  <bookViews>
    <workbookView xWindow="0" yWindow="0" windowWidth="19200" windowHeight="11490" activeTab="1"/>
  </bookViews>
  <sheets>
    <sheet name="1" sheetId="1" r:id="rId1"/>
    <sheet name="2" sheetId="2" r:id="rId2"/>
    <sheet name="3" sheetId="3" r:id="rId3"/>
    <sheet name="4" sheetId="4" r:id="rId4"/>
    <sheet name="5" sheetId="70" r:id="rId5"/>
    <sheet name="6_0" sheetId="71" r:id="rId6"/>
    <sheet name="6_1" sheetId="72" r:id="rId7"/>
    <sheet name="6_2" sheetId="73" r:id="rId8"/>
    <sheet name="6_3" sheetId="74" r:id="rId9"/>
    <sheet name="6_4" sheetId="75" r:id="rId10"/>
    <sheet name="6_5" sheetId="76" r:id="rId11"/>
    <sheet name="7" sheetId="77" r:id="rId12"/>
    <sheet name="8" sheetId="78" r:id="rId13"/>
    <sheet name="9" sheetId="79" r:id="rId14"/>
    <sheet name="10" sheetId="82" r:id="rId15"/>
    <sheet name="10 (1)" sheetId="80" state="hidden" r:id="rId16"/>
    <sheet name="11" sheetId="81" r:id="rId17"/>
  </sheets>
  <externalReferences>
    <externalReference r:id="rId18"/>
    <externalReference r:id="rId19"/>
  </externalReferences>
  <definedNames>
    <definedName name="_xlnm.Print_Area" localSheetId="0">'1'!$A$1:$F$100</definedName>
    <definedName name="_xlnm.Print_Area" localSheetId="14">'10'!$A$1:$J$87</definedName>
    <definedName name="_xlnm.Print_Area" localSheetId="15">'10 (1)'!$A$1:$J$70</definedName>
    <definedName name="_xlnm.Print_Area" localSheetId="16">'11'!$B$1:$L$41</definedName>
    <definedName name="_xlnm.Print_Area" localSheetId="1">'2'!$A$1:$F$96</definedName>
    <definedName name="_xlnm.Print_Area" localSheetId="2">'3'!$A$1:$E$41</definedName>
    <definedName name="_xlnm.Print_Area" localSheetId="3">'4'!$A$1:$F$56</definedName>
    <definedName name="_xlnm.Print_Area" localSheetId="4">'5'!$A$1:$F$33</definedName>
    <definedName name="_xlnm.Print_Area" localSheetId="5">'6_0'!$A$1:$Q$83</definedName>
    <definedName name="_xlnm.Print_Area" localSheetId="6">'6_1'!$A$1:$M$40</definedName>
    <definedName name="_xlnm.Print_Area" localSheetId="7">'6_2'!$A$1:$N$38</definedName>
    <definedName name="_xlnm.Print_Area" localSheetId="8">'6_3'!$A$1:$L$50</definedName>
    <definedName name="_xlnm.Print_Area" localSheetId="9">'6_4'!$A$1:$G$51</definedName>
    <definedName name="_xlnm.Print_Area" localSheetId="11">'7'!$A$1:$G$34</definedName>
    <definedName name="_xlnm.Print_Area" localSheetId="12">'8'!$A$1:$H$26</definedName>
    <definedName name="_xlnm.Print_Area" localSheetId="13">'9'!$A$1:$F$81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2" l="1"/>
  <c r="E23" i="3" l="1"/>
  <c r="E32" i="3" s="1"/>
  <c r="C78" i="82" l="1"/>
  <c r="D78" i="82"/>
  <c r="E78" i="82"/>
  <c r="E82" i="82" s="1"/>
  <c r="G65" i="82"/>
  <c r="H65" i="82"/>
  <c r="C65" i="82"/>
  <c r="C82" i="82" s="1"/>
  <c r="D65" i="82"/>
  <c r="D82" i="82" s="1"/>
  <c r="A6" i="82" l="1"/>
  <c r="A5" i="82"/>
  <c r="A4" i="82"/>
  <c r="A3" i="82"/>
  <c r="A2" i="82"/>
  <c r="E32" i="4" l="1"/>
  <c r="E47" i="4"/>
  <c r="E49" i="4" l="1"/>
  <c r="E53" i="4" s="1"/>
  <c r="D22" i="3" l="1"/>
  <c r="E55" i="2" l="1"/>
  <c r="E48" i="2"/>
  <c r="E33" i="2"/>
  <c r="E26" i="2"/>
  <c r="E20" i="2"/>
  <c r="E15" i="2"/>
  <c r="E86" i="1"/>
  <c r="E71" i="1"/>
  <c r="E65" i="2" l="1"/>
  <c r="E45" i="2"/>
  <c r="E68" i="2" s="1"/>
  <c r="E74" i="2" s="1"/>
  <c r="E91" i="1" l="1"/>
  <c r="E89" i="1" s="1"/>
  <c r="E92" i="1" s="1"/>
  <c r="D21" i="3"/>
  <c r="D23" i="3" s="1"/>
  <c r="D32" i="3" s="1"/>
  <c r="E89" i="2"/>
  <c r="E46" i="1"/>
  <c r="E43" i="1"/>
  <c r="E52" i="1"/>
  <c r="E32" i="1"/>
  <c r="E26" i="1"/>
  <c r="E22" i="1"/>
  <c r="E18" i="1"/>
  <c r="E69" i="1" l="1"/>
  <c r="E17" i="1"/>
  <c r="E41" i="1" s="1"/>
  <c r="E70" i="1" s="1"/>
  <c r="H37" i="81"/>
  <c r="B6" i="81"/>
  <c r="B5" i="81"/>
  <c r="B4" i="81"/>
  <c r="B3" i="81"/>
  <c r="B2" i="81"/>
  <c r="B1" i="81"/>
  <c r="A6" i="80"/>
  <c r="A5" i="80"/>
  <c r="A4" i="80"/>
  <c r="A3" i="80"/>
  <c r="A2" i="80"/>
  <c r="A1" i="80"/>
  <c r="A6" i="79"/>
  <c r="A5" i="79"/>
  <c r="A4" i="79"/>
  <c r="A3" i="79"/>
  <c r="A2" i="79"/>
  <c r="A1" i="79"/>
  <c r="A6" i="78"/>
  <c r="A5" i="78"/>
  <c r="A4" i="78"/>
  <c r="A3" i="78"/>
  <c r="A2" i="78"/>
  <c r="A1" i="78"/>
  <c r="E24" i="77"/>
  <c r="D24" i="77"/>
  <c r="B6" i="77"/>
  <c r="B5" i="77"/>
  <c r="B4" i="77"/>
  <c r="B3" i="77"/>
  <c r="B2" i="77"/>
  <c r="B1" i="77"/>
  <c r="A6" i="76"/>
  <c r="A5" i="76"/>
  <c r="A4" i="76"/>
  <c r="A3" i="76"/>
  <c r="A2" i="76"/>
  <c r="A1" i="76"/>
  <c r="A6" i="75"/>
  <c r="A5" i="75"/>
  <c r="A4" i="75"/>
  <c r="A3" i="75"/>
  <c r="A2" i="75"/>
  <c r="A1" i="75"/>
  <c r="A6" i="74"/>
  <c r="A5" i="74"/>
  <c r="A4" i="74"/>
  <c r="A3" i="74"/>
  <c r="A2" i="74"/>
  <c r="A1" i="74"/>
  <c r="A6" i="73"/>
  <c r="A5" i="73"/>
  <c r="A4" i="73"/>
  <c r="A3" i="73"/>
  <c r="A2" i="73"/>
  <c r="A1" i="73"/>
  <c r="A6" i="72"/>
  <c r="A5" i="72"/>
  <c r="A4" i="72"/>
  <c r="A3" i="72"/>
  <c r="A2" i="72"/>
  <c r="A1" i="72"/>
  <c r="S80" i="71"/>
  <c r="R80" i="71"/>
  <c r="A6" i="71"/>
  <c r="A5" i="71"/>
  <c r="A4" i="71"/>
  <c r="A3" i="71"/>
  <c r="A2" i="71"/>
  <c r="A1" i="71"/>
  <c r="B7" i="70"/>
  <c r="B6" i="70"/>
  <c r="B5" i="70"/>
  <c r="B4" i="70"/>
  <c r="B3" i="70"/>
  <c r="B2" i="70"/>
</calcChain>
</file>

<file path=xl/sharedStrings.xml><?xml version="1.0" encoding="utf-8"?>
<sst xmlns="http://schemas.openxmlformats.org/spreadsheetml/2006/main" count="1500" uniqueCount="984">
  <si>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</si>
  <si>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</si>
  <si>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</si>
  <si>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</si>
  <si>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</si>
  <si>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</si>
  <si>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</si>
  <si>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</si>
  <si>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</si>
  <si>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</si>
  <si>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</si>
  <si>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</si>
  <si>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</si>
  <si>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</si>
  <si>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</si>
  <si>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</si>
  <si>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</si>
  <si>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</si>
  <si>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</si>
  <si>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</si>
  <si>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</si>
  <si>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</si>
  <si>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</si>
  <si>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</si>
  <si>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</si>
  <si>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</si>
  <si>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</si>
  <si>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</si>
  <si>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</si>
  <si>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</si>
  <si>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</si>
  <si>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</si>
  <si>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</si>
  <si>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</si>
  <si>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</si>
  <si>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</si>
  <si>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</si>
  <si>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</si>
  <si>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</si>
  <si>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</si>
  <si>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</si>
  <si>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</si>
  <si>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</si>
  <si>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</si>
  <si>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</si>
  <si>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</si>
  <si>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</si>
  <si>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</si>
  <si>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</si>
  <si>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</si>
  <si>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</si>
  <si>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</si>
  <si>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</si>
  <si>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</si>
  <si>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</si>
  <si>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</si>
  <si>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</si>
  <si>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</si>
  <si>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</si>
  <si>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</si>
  <si>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</si>
  <si>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</si>
  <si>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</si>
  <si>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</si>
  <si>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</si>
  <si>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</si>
  <si>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</si>
  <si>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</si>
  <si>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</si>
  <si>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</si>
  <si>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</si>
  <si>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</si>
  <si>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</si>
  <si>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</si>
  <si>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</si>
  <si>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</si>
  <si>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</si>
  <si>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</si>
  <si>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</si>
  <si>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</si>
  <si>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</si>
  <si>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</si>
  <si>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</si>
  <si>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</si>
  <si>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</si>
  <si>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</si>
  <si>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</si>
  <si>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</si>
  <si>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</si>
  <si>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</si>
  <si>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</si>
  <si>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</si>
  <si>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</si>
  <si>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</si>
  <si>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</si>
  <si>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</si>
  <si>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</si>
  <si>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</si>
  <si>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</si>
  <si>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</si>
  <si>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</si>
  <si>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</si>
  <si>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</si>
  <si>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</si>
  <si>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</si>
  <si>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</si>
  <si>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</si>
  <si>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</si>
  <si>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</si>
  <si>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</si>
  <si>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</si>
  <si>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</si>
  <si>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</si>
  <si>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</si>
  <si>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</si>
  <si>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</si>
  <si>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</si>
  <si>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</si>
  <si>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</si>
  <si>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</si>
  <si>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</si>
  <si>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</si>
  <si>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</si>
  <si>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</si>
  <si>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</si>
  <si>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</si>
  <si>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</si>
  <si>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</si>
  <si>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</si>
  <si>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</si>
  <si>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</si>
  <si>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</si>
  <si>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</si>
  <si>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</si>
  <si>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</si>
  <si>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</si>
  <si>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</si>
  <si>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</si>
  <si>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</si>
  <si>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</si>
  <si>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</si>
  <si>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</si>
  <si>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</si>
  <si>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</si>
  <si>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</si>
  <si>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</si>
  <si>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</si>
  <si>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</si>
  <si>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</si>
  <si>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</si>
  <si>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</si>
  <si>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</si>
  <si>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</si>
  <si>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</si>
  <si>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</si>
  <si>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</si>
  <si>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</si>
  <si>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</si>
  <si>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</si>
  <si>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</si>
  <si>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</si>
  <si>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</si>
  <si>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</si>
  <si>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</si>
  <si>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</si>
  <si>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</si>
  <si>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</si>
  <si>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</si>
  <si>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</si>
  <si>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</si>
  <si>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</si>
  <si>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</si>
  <si>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</si>
  <si>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</si>
  <si>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</si>
  <si>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</si>
  <si>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</si>
  <si>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</si>
  <si>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</si>
  <si>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</si>
  <si>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</si>
  <si>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</si>
  <si>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</si>
  <si>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</si>
  <si>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</si>
  <si>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</si>
  <si>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</si>
  <si>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</si>
  <si>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</si>
  <si>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</si>
  <si>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</si>
  <si>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</si>
  <si>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</si>
  <si>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</si>
  <si>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</si>
  <si>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</si>
  <si>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</si>
  <si>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</si>
  <si>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</si>
  <si>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</si>
  <si>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</si>
  <si>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</si>
  <si>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</si>
  <si>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</si>
  <si>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</si>
  <si>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</si>
  <si>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</si>
  <si>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</si>
  <si>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</si>
  <si>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</si>
  <si>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</si>
  <si>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</si>
  <si>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</si>
  <si>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</si>
  <si>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</si>
  <si>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</si>
  <si>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</si>
  <si>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</si>
  <si>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</si>
  <si>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</si>
  <si>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</si>
  <si>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</si>
  <si>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</si>
  <si>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</si>
  <si>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</si>
  <si>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</si>
  <si>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</si>
  <si>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</si>
  <si>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</si>
  <si>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</si>
  <si>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</si>
  <si>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</si>
  <si>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</si>
  <si>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</si>
  <si>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</si>
  <si>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</si>
  <si>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</si>
  <si>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</si>
  <si>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</si>
  <si>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</si>
  <si>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</si>
  <si>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</si>
  <si>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</si>
  <si>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</si>
  <si>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</si>
  <si>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</si>
  <si>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</si>
  <si>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</si>
  <si>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</si>
  <si>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</si>
  <si>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</si>
  <si>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</si>
  <si>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</si>
  <si>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</si>
  <si>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</si>
  <si>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</si>
  <si>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</si>
  <si>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</si>
  <si>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</si>
  <si>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</si>
  <si>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</si>
  <si>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</si>
  <si>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</si>
  <si>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</si>
  <si>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</si>
  <si>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</si>
  <si>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</si>
  <si>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</si>
  <si>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</si>
  <si>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</si>
  <si>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</si>
  <si>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</si>
  <si>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</si>
  <si>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</si>
  <si>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</si>
  <si>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</si>
  <si>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</si>
  <si>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</si>
  <si>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</si>
  <si>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</si>
  <si>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</si>
  <si>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</si>
  <si>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</si>
  <si>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</si>
  <si>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</si>
  <si>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</si>
  <si>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</si>
  <si>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</si>
  <si>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</si>
  <si>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</si>
  <si>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</si>
  <si>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</si>
  <si>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</si>
  <si>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</si>
  <si>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</si>
  <si>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</si>
  <si>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</si>
  <si>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</si>
  <si>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</si>
  <si>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</si>
  <si>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</si>
  <si>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</si>
  <si>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</si>
  <si>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</si>
  <si>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</si>
  <si>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</si>
  <si>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</si>
  <si>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</si>
  <si>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</si>
  <si>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</si>
  <si>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</si>
  <si>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</si>
  <si>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</si>
  <si>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</si>
  <si>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</si>
  <si>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</si>
  <si>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</si>
  <si>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</si>
  <si>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</si>
  <si>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</si>
  <si>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</si>
  <si>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</si>
  <si>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</si>
  <si>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</si>
  <si>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</si>
  <si>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</si>
  <si>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</si>
  <si>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</si>
  <si>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</si>
  <si>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</si>
  <si>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</si>
  <si>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</si>
  <si>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</si>
  <si>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</si>
  <si>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</si>
  <si>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</si>
  <si>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</si>
  <si>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</si>
  <si>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</si>
  <si>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</si>
  <si>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</si>
  <si>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</si>
  <si>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</si>
  <si>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</si>
  <si>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</si>
  <si>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</si>
  <si>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</si>
  <si>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</si>
  <si>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</si>
  <si>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</si>
  <si>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</si>
  <si>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</si>
  <si>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</si>
  <si>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</si>
  <si>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</si>
  <si>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</si>
  <si>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</si>
  <si>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</si>
  <si>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</si>
  <si>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</si>
  <si>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</si>
  <si>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</si>
  <si>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</si>
  <si>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</si>
  <si>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</si>
  <si>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</si>
  <si>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</si>
  <si>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</si>
  <si>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</si>
  <si>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</si>
  <si>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</si>
  <si>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</si>
  <si>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</si>
  <si>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</si>
  <si>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</si>
  <si>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</si>
  <si>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</si>
  <si>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</si>
  <si>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</si>
  <si>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</si>
  <si>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</si>
  <si>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</si>
  <si>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</si>
  <si>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</si>
  <si>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</si>
  <si>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</si>
  <si>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</si>
  <si>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</si>
  <si>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</si>
  <si>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</si>
  <si>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</si>
  <si>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</si>
  <si>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</si>
  <si>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</si>
  <si>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</si>
  <si>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</si>
  <si>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</si>
  <si>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</si>
  <si>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CIST-R-A</t>
  </si>
  <si>
    <t>Dobojinvest a.d. Doboj</t>
  </si>
  <si>
    <t>DOIN-R-A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</si>
  <si>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</si>
  <si>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</si>
  <si>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</si>
  <si>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</si>
  <si>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</si>
  <si>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</si>
  <si>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</si>
  <si>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</si>
  <si>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</si>
  <si>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</si>
  <si>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</si>
  <si>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</si>
  <si>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</si>
  <si>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</si>
  <si>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</si>
  <si>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</si>
  <si>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</si>
  <si>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</si>
  <si>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</si>
  <si>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</si>
  <si>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</si>
  <si>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</si>
  <si>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</si>
  <si>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</si>
  <si>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</si>
  <si>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</si>
  <si>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</si>
  <si>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</si>
  <si>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</si>
  <si>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</si>
  <si>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</si>
  <si>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</si>
  <si>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</si>
  <si>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</si>
  <si>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</si>
  <si>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</si>
  <si>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</si>
  <si>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</si>
  <si>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</si>
  <si>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</si>
  <si>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</si>
  <si>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</si>
  <si>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</si>
  <si>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</si>
  <si>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</si>
  <si>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</si>
  <si>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</si>
  <si>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</si>
  <si>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</si>
  <si>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</si>
  <si>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</si>
  <si>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</si>
  <si>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</si>
  <si>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</si>
  <si>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</si>
  <si>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</si>
  <si>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</si>
  <si>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</si>
  <si>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</si>
  <si>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</si>
  <si>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</si>
  <si>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</si>
  <si>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</si>
  <si>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</si>
  <si>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</si>
  <si>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</si>
  <si>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</si>
  <si>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</si>
  <si>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</si>
  <si>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</si>
  <si>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</si>
  <si>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</si>
  <si>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</si>
  <si>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</si>
  <si>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</si>
  <si>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VLTG-R-A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</si>
  <si>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</si>
  <si>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</si>
  <si>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</si>
  <si>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</si>
  <si>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</si>
  <si>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</si>
  <si>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</si>
  <si>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</si>
  <si>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</si>
  <si>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</si>
  <si>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</si>
  <si>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</si>
  <si>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</si>
  <si>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</si>
  <si>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</si>
  <si>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</si>
  <si>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</si>
  <si>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</si>
  <si>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</si>
  <si>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</si>
  <si>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</si>
  <si>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</si>
  <si>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</si>
  <si>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</si>
  <si>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</si>
  <si>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</si>
  <si>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</si>
  <si>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</si>
  <si>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</si>
  <si>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</si>
  <si>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</si>
  <si>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</si>
  <si>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</si>
  <si>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</si>
  <si>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</si>
  <si>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</si>
  <si>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</si>
  <si>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</si>
  <si>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</si>
  <si>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</si>
  <si>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</si>
  <si>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</si>
  <si>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</si>
  <si>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</si>
  <si>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</si>
  <si>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</si>
  <si>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</si>
  <si>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</si>
  <si>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</si>
  <si>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</si>
  <si>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</si>
  <si>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</si>
  <si>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</si>
  <si>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</si>
  <si>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</si>
  <si>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</si>
  <si>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</si>
  <si>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</si>
  <si>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</si>
  <si>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</si>
  <si>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</si>
  <si>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</si>
  <si>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</si>
  <si>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</si>
  <si>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</si>
  <si>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</si>
  <si>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</si>
  <si>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</si>
  <si>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</si>
  <si>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</si>
  <si>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</si>
  <si>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</si>
  <si>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</si>
  <si>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</si>
  <si>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</si>
  <si>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</si>
  <si>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</si>
  <si>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</si>
  <si>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</si>
  <si>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</si>
  <si>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</si>
  <si>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</si>
  <si>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</si>
  <si>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</si>
  <si>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</si>
  <si>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</si>
  <si>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</si>
  <si>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</si>
  <si>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</si>
  <si>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</si>
  <si>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</si>
  <si>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</si>
  <si>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</si>
  <si>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</si>
  <si>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</si>
  <si>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</si>
  <si>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</si>
  <si>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</si>
  <si>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</si>
  <si>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</si>
  <si>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</si>
  <si>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</si>
  <si>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</si>
  <si>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</si>
  <si>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</si>
  <si>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</si>
  <si>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</si>
  <si>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</si>
  <si>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</si>
  <si>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</si>
  <si>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</si>
  <si>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</si>
  <si>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</si>
  <si>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</si>
  <si>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</si>
  <si>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</si>
  <si>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</si>
  <si>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</si>
  <si>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</si>
  <si>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</si>
  <si>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</si>
  <si>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</si>
  <si>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</si>
  <si>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</si>
  <si>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</si>
  <si>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</si>
  <si>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</si>
  <si>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</si>
  <si>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</si>
  <si>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</si>
  <si>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</si>
  <si>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</si>
  <si>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</si>
  <si>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</si>
  <si>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</si>
  <si>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</si>
  <si>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</si>
  <si>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</si>
  <si>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</si>
  <si>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</si>
  <si>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</si>
  <si>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</si>
  <si>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</si>
  <si>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</si>
  <si>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</si>
  <si>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</si>
  <si>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</si>
  <si>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</si>
  <si>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</si>
  <si>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</si>
  <si>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</si>
  <si>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</si>
  <si>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</si>
  <si>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</si>
  <si>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</si>
  <si>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</si>
  <si>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</si>
  <si>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</si>
  <si>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</si>
  <si>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</si>
  <si>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</si>
  <si>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</si>
  <si>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</si>
  <si>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</si>
  <si>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</si>
  <si>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</si>
  <si>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</si>
  <si>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</si>
  <si>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</si>
  <si>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</si>
  <si>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</si>
  <si>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</si>
  <si>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</si>
  <si>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</si>
  <si>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</si>
  <si>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</si>
  <si>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</si>
  <si>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</si>
  <si>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</si>
  <si>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</si>
  <si>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</si>
  <si>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</si>
  <si>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</si>
  <si>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</si>
  <si>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</si>
  <si>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</si>
  <si>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</si>
  <si>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</si>
  <si>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</si>
  <si>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</si>
  <si>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</si>
  <si>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</si>
  <si>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</si>
  <si>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</si>
  <si>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</si>
  <si>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</si>
  <si>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</si>
  <si>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</si>
  <si>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</si>
  <si>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</si>
  <si>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</si>
  <si>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</si>
  <si>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</si>
  <si>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</si>
  <si>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</si>
  <si>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</si>
  <si>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</si>
  <si>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</si>
  <si>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</si>
  <si>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</si>
  <si>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</si>
  <si>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</si>
  <si>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</si>
  <si>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</si>
  <si>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</si>
  <si>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</si>
  <si>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</si>
  <si>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</si>
  <si>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</si>
  <si>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</si>
  <si>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</si>
  <si>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</si>
  <si>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</si>
  <si>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</si>
  <si>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</si>
  <si>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</si>
  <si>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</si>
  <si>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</si>
  <si>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</si>
  <si>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</si>
  <si>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</si>
  <si>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</si>
  <si>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</si>
  <si>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</si>
  <si>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</si>
  <si>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</si>
  <si>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</si>
  <si>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</si>
  <si>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</si>
  <si>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</si>
  <si>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</si>
  <si>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</si>
  <si>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</si>
  <si>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</si>
  <si>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</si>
  <si>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</si>
  <si>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</si>
  <si>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</si>
  <si>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</si>
  <si>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</si>
  <si>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</si>
  <si>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</si>
  <si>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</si>
  <si>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</si>
  <si>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</si>
  <si>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</si>
  <si>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</si>
  <si>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</si>
  <si>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</si>
  <si>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</si>
  <si>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</si>
  <si>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</si>
  <si>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</si>
  <si>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</si>
  <si>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</si>
  <si>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</si>
  <si>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</si>
  <si>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</si>
  <si>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</si>
  <si>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</si>
  <si>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</si>
  <si>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</si>
  <si>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</si>
  <si>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</si>
  <si>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</si>
  <si>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</si>
  <si>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</si>
  <si>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</si>
  <si>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</si>
  <si>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</si>
  <si>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</si>
  <si>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</si>
  <si>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</si>
  <si>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</si>
  <si>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</si>
  <si>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</si>
  <si>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</si>
  <si>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</si>
  <si>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</si>
  <si>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</si>
  <si>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</si>
  <si>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</si>
  <si>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</si>
  <si>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</si>
  <si>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</si>
  <si>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</si>
  <si>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</si>
  <si>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</si>
  <si>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</si>
  <si>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</si>
  <si>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</si>
  <si>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</si>
  <si>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</si>
  <si>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</si>
  <si>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</si>
  <si>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</si>
  <si>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</si>
  <si>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</si>
  <si>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</si>
  <si>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</si>
  <si>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</si>
  <si>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</si>
  <si>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</si>
  <si>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</si>
  <si>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</si>
  <si>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</si>
  <si>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</si>
  <si>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</si>
  <si>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</si>
  <si>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</si>
  <si>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</si>
  <si>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</si>
  <si>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</si>
  <si>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</si>
  <si>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</si>
  <si>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</si>
  <si>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</si>
  <si>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</si>
  <si>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</si>
  <si>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</si>
  <si>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</si>
  <si>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</si>
  <si>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</si>
  <si>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</si>
  <si>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</si>
  <si>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</si>
  <si>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</si>
  <si>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</si>
  <si>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</si>
  <si>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</si>
  <si>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</si>
  <si>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</si>
  <si>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</si>
  <si>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</si>
  <si>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</si>
  <si>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</si>
  <si>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</si>
  <si>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</si>
  <si>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</si>
  <si>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</si>
  <si>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</si>
  <si>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</si>
  <si>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</si>
  <si>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</si>
  <si>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</si>
  <si>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</si>
  <si>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</si>
  <si>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</si>
  <si>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</si>
  <si>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</si>
  <si>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</si>
  <si>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</si>
  <si>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</si>
  <si>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</si>
  <si>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</si>
  <si>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</si>
  <si>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</si>
  <si>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</si>
  <si>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</si>
  <si>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</si>
  <si>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</si>
  <si>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</si>
  <si>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</si>
  <si>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</si>
  <si>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</si>
  <si>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ZTR9-R-C</t>
  </si>
  <si>
    <t>RIVP HRK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</si>
  <si>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</si>
  <si>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</si>
  <si>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</si>
  <si>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</si>
  <si>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</si>
  <si>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</si>
  <si>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</si>
  <si>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</si>
  <si>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XVIII</t>
  </si>
  <si>
    <t>VIII</t>
  </si>
  <si>
    <t>XIX-1</t>
  </si>
  <si>
    <t>XIX-2</t>
  </si>
  <si>
    <t>V</t>
  </si>
  <si>
    <t>VI</t>
  </si>
  <si>
    <t>X</t>
  </si>
  <si>
    <t>VII</t>
  </si>
  <si>
    <t>IX</t>
  </si>
  <si>
    <t>XX</t>
  </si>
  <si>
    <t>XXI</t>
  </si>
  <si>
    <t>Bojan Blagojević, broj licence 0256/23</t>
  </si>
  <si>
    <t>RIVP</t>
  </si>
  <si>
    <t>KOMERCIJALNA BANKA</t>
  </si>
  <si>
    <t>BPŠ BANKA</t>
  </si>
  <si>
    <t>MF BANKA BANJA LUKA</t>
  </si>
  <si>
    <t>MF BANKA</t>
  </si>
  <si>
    <t>IZVJEŠTAJ O NEREALIZOVANIM DOBICIMA (GUBICIMA)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</si>
  <si>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</si>
  <si>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</si>
  <si>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</si>
  <si>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</si>
  <si>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</si>
  <si>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</si>
  <si>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</si>
  <si>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</si>
  <si>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</si>
  <si>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</si>
  <si>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</si>
  <si>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</si>
  <si>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</si>
  <si>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</si>
  <si>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</si>
  <si>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</si>
  <si>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</si>
  <si>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</si>
  <si>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</si>
  <si>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</si>
  <si>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</si>
  <si>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</si>
  <si>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</si>
  <si>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</si>
  <si>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</si>
  <si>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</si>
  <si>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</si>
  <si>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</si>
  <si>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</si>
  <si>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</si>
  <si>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</si>
  <si>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</si>
  <si>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</si>
  <si>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</si>
  <si>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</si>
  <si>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</si>
  <si>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</si>
  <si>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</si>
  <si>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</si>
  <si>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</si>
  <si>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</si>
  <si>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</si>
  <si>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</si>
  <si>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</si>
  <si>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</si>
  <si>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</si>
  <si>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Žitopromet d.d. Brčko / ZTR9-R-C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</si>
  <si>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</si>
  <si>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</si>
  <si>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</si>
  <si>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</si>
  <si>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</si>
  <si>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</si>
  <si>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</si>
  <si>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</si>
  <si>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</si>
  <si>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</si>
  <si>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</si>
  <si>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</si>
  <si>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</si>
  <si>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</si>
  <si>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</si>
  <si>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</si>
  <si>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</si>
  <si>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</si>
  <si>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</si>
  <si>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</si>
  <si>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</si>
  <si>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</si>
  <si>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</si>
  <si>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</si>
  <si>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</si>
  <si>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</si>
  <si>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</t>
  </si>
  <si>
    <t>DVN</t>
  </si>
  <si>
    <t>Devon Energy Corporation / DVN</t>
  </si>
  <si>
    <t>za period 01.01.-30.09.2023 godine</t>
  </si>
  <si>
    <t>na dan 30.09.2023  godine</t>
  </si>
  <si>
    <t>na dan 30.09.2023 godine</t>
  </si>
  <si>
    <t>SR Njemačka</t>
  </si>
  <si>
    <t>BO80</t>
  </si>
  <si>
    <t>na dan 30.09.2023. godine</t>
  </si>
  <si>
    <t>IMOVINE na dan 30.09.2023 godine</t>
  </si>
  <si>
    <t xml:space="preserve"> na dan 30.09.2023  godine</t>
  </si>
  <si>
    <t>INVESTICIONOG FONDA za period  01.01 - 30.09.2023 godine</t>
  </si>
  <si>
    <t>INVESTICIONOG FONDA  za period 01.01.- 30.09.2023 godine</t>
  </si>
  <si>
    <t>Deutschland, Bundesrepublik / BO80</t>
  </si>
  <si>
    <t>Dana, 02.10.2023</t>
  </si>
  <si>
    <t>Na dan 30.09.2023</t>
  </si>
  <si>
    <t>II- PRIHODI OD POVEZANIH LICA za period od 01.01. do 30.09.2023.</t>
  </si>
  <si>
    <t>III-ISPLATE POVEZANIM LICIMA za period od 01.01.-30.09.2023.</t>
  </si>
  <si>
    <t xml:space="preserve">od 30.09.2023.  godine </t>
  </si>
  <si>
    <t>za period 01.01.2023. -  30.09.2023. god.</t>
  </si>
  <si>
    <t xml:space="preserve"> za period od 01.01.2023. - 30.09.2023. godine</t>
  </si>
  <si>
    <t>UPRAVLJAČKA I IZLAZNA NAKNADA</t>
  </si>
  <si>
    <t>Naziv investicionog fonda: OMIF Maximus fund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</si>
  <si>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</si>
  <si>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</si>
  <si>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</si>
  <si>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Dana, 09.10.2023.</t>
  </si>
  <si>
    <t>Dana 09.10.2023</t>
  </si>
  <si>
    <t>Dana, 09.10.2023</t>
  </si>
  <si>
    <t>Bojan Blagojević,                           broj licence 0256/23</t>
  </si>
  <si>
    <t>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</si>
</sst>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4" fillId="0" borderId="0"/>
    <xf numFmtId="0" fontId="4" fillId="0" borderId="0"/>
  </cellStyleXfs>
  <cellXfs count="261">
    <xf numFmtId="0" fontId="0" fillId="0" borderId="0" xfId="0"/>
    <xf numFmtId="0" fontId="2" fillId="2" borderId="0" xfId="0" applyNumberFormat="1" applyFont="1" applyFill="1" applyBorder="1" applyAlignment="1" applyProtection="1"/>
    <xf numFmtId="0" fontId="3" fillId="0" borderId="1" xfId="0" applyFont="1" applyBorder="1" applyAlignment="1">
      <alignment wrapText="1"/>
    </xf>
    <xf numFmtId="0" fontId="2" fillId="2" borderId="0" xfId="0" applyNumberFormat="1" applyFont="1" applyFill="1" applyBorder="1" applyAlignment="1" applyProtection="1">
      <alignment horizontal="right"/>
    </xf>
    <xf numFmtId="0" fontId="2" fillId="2" borderId="2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Font="1"/>
    <xf numFmtId="3" fontId="3" fillId="0" borderId="1" xfId="0" applyNumberFormat="1" applyFont="1" applyBorder="1"/>
    <xf numFmtId="0" fontId="2" fillId="2" borderId="0" xfId="0" applyNumberFormat="1" applyFont="1" applyFill="1" applyBorder="1" applyAlignment="1" applyProtection="1">
      <alignment vertical="center"/>
    </xf>
    <xf numFmtId="164" fontId="3" fillId="0" borderId="1" xfId="0" applyNumberFormat="1" applyFont="1" applyBorder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3" fontId="3" fillId="0" borderId="0" xfId="0" applyNumberFormat="1" applyFont="1" applyFill="1"/>
    <xf numFmtId="165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0" fontId="11" fillId="2" borderId="0" xfId="8" applyNumberFormat="1" applyFont="1" applyFill="1" applyBorder="1" applyAlignment="1" applyProtection="1"/>
    <xf numFmtId="0" fontId="11" fillId="0" borderId="0" xfId="8" applyNumberFormat="1" applyFont="1" applyFill="1" applyBorder="1" applyAlignment="1" applyProtection="1"/>
    <xf numFmtId="0" fontId="11" fillId="2" borderId="0" xfId="8" applyNumberFormat="1" applyFont="1" applyFill="1" applyBorder="1" applyAlignment="1" applyProtection="1">
      <alignment horizontal="center"/>
    </xf>
    <xf numFmtId="0" fontId="11" fillId="2" borderId="3" xfId="8" applyNumberFormat="1" applyFont="1" applyFill="1" applyBorder="1" applyAlignment="1" applyProtection="1">
      <alignment horizontal="center" wrapText="1"/>
    </xf>
    <xf numFmtId="0" fontId="11" fillId="2" borderId="3" xfId="8" applyNumberFormat="1" applyFont="1" applyFill="1" applyBorder="1" applyAlignment="1" applyProtection="1">
      <alignment horizontal="center" vertical="center" wrapText="1"/>
    </xf>
    <xf numFmtId="0" fontId="11" fillId="2" borderId="3" xfId="8" applyNumberFormat="1" applyFont="1" applyFill="1" applyBorder="1" applyAlignment="1" applyProtection="1">
      <alignment horizontal="center" vertical="top" wrapText="1"/>
    </xf>
    <xf numFmtId="0" fontId="11" fillId="2" borderId="3" xfId="8" applyNumberFormat="1" applyFont="1" applyFill="1" applyBorder="1" applyAlignment="1" applyProtection="1">
      <alignment vertical="top" wrapText="1"/>
    </xf>
    <xf numFmtId="3" fontId="11" fillId="2" borderId="3" xfId="8" applyNumberFormat="1" applyFont="1" applyFill="1" applyBorder="1" applyAlignment="1" applyProtection="1">
      <alignment horizontal="right" vertical="top" wrapText="1"/>
    </xf>
    <xf numFmtId="3" fontId="11" fillId="2" borderId="3" xfId="8" applyNumberFormat="1" applyFont="1" applyFill="1" applyBorder="1" applyAlignment="1" applyProtection="1">
      <alignment horizontal="right" vertical="center" wrapText="1"/>
    </xf>
    <xf numFmtId="164" fontId="11" fillId="2" borderId="3" xfId="8" applyNumberFormat="1" applyFont="1" applyFill="1" applyBorder="1" applyAlignment="1" applyProtection="1">
      <alignment horizontal="right" vertical="center" wrapText="1"/>
    </xf>
    <xf numFmtId="0" fontId="11" fillId="0" borderId="0" xfId="8" applyNumberFormat="1" applyFont="1" applyFill="1" applyBorder="1" applyAlignment="1" applyProtection="1">
      <alignment horizontal="center"/>
    </xf>
    <xf numFmtId="164" fontId="11" fillId="2" borderId="3" xfId="8" applyNumberFormat="1" applyFont="1" applyFill="1" applyBorder="1" applyAlignment="1" applyProtection="1">
      <alignment horizontal="right"/>
    </xf>
    <xf numFmtId="0" fontId="11" fillId="2" borderId="0" xfId="8" applyNumberFormat="1" applyFont="1" applyFill="1" applyBorder="1" applyAlignment="1" applyProtection="1">
      <alignment horizontal="right"/>
    </xf>
    <xf numFmtId="0" fontId="11" fillId="2" borderId="2" xfId="8" applyNumberFormat="1" applyFont="1" applyFill="1" applyBorder="1" applyAlignment="1" applyProtection="1">
      <alignment horizontal="right"/>
    </xf>
    <xf numFmtId="0" fontId="10" fillId="0" borderId="0" xfId="8"/>
    <xf numFmtId="0" fontId="11" fillId="2" borderId="0" xfId="8" applyNumberFormat="1" applyFont="1" applyFill="1" applyBorder="1" applyAlignment="1" applyProtection="1">
      <alignment horizontal="left" vertical="center"/>
    </xf>
    <xf numFmtId="0" fontId="11" fillId="2" borderId="0" xfId="8" applyNumberFormat="1" applyFont="1" applyFill="1" applyBorder="1" applyAlignment="1" applyProtection="1">
      <alignment horizontal="center" vertical="center"/>
    </xf>
    <xf numFmtId="167" fontId="11" fillId="2" borderId="0" xfId="8" applyNumberFormat="1" applyFont="1" applyFill="1" applyBorder="1" applyAlignment="1" applyProtection="1">
      <alignment vertical="center"/>
    </xf>
    <xf numFmtId="168" fontId="11" fillId="2" borderId="0" xfId="8" applyNumberFormat="1" applyFont="1" applyFill="1" applyBorder="1" applyAlignment="1" applyProtection="1">
      <alignment horizontal="right"/>
    </xf>
    <xf numFmtId="166" fontId="11" fillId="2" borderId="0" xfId="8" applyNumberFormat="1" applyFont="1" applyFill="1" applyBorder="1" applyAlignment="1" applyProtection="1">
      <alignment horizontal="right"/>
    </xf>
    <xf numFmtId="167" fontId="11" fillId="2" borderId="0" xfId="8" applyNumberFormat="1" applyFont="1" applyFill="1" applyBorder="1" applyAlignment="1" applyProtection="1">
      <alignment horizontal="right"/>
    </xf>
    <xf numFmtId="0" fontId="11" fillId="2" borderId="0" xfId="8" applyNumberFormat="1" applyFont="1" applyFill="1" applyBorder="1" applyAlignment="1" applyProtection="1">
      <alignment horizontal="center" wrapText="1"/>
    </xf>
    <xf numFmtId="0" fontId="13" fillId="2" borderId="0" xfId="8" applyNumberFormat="1" applyFont="1" applyFill="1" applyBorder="1" applyAlignment="1" applyProtection="1">
      <alignment horizontal="left" vertical="center"/>
    </xf>
    <xf numFmtId="0" fontId="13" fillId="2" borderId="0" xfId="8" applyNumberFormat="1" applyFont="1" applyFill="1" applyBorder="1" applyAlignment="1" applyProtection="1">
      <alignment horizontal="center" vertical="center"/>
    </xf>
    <xf numFmtId="0" fontId="13" fillId="2" borderId="0" xfId="8" applyNumberFormat="1" applyFont="1" applyFill="1" applyBorder="1" applyAlignment="1" applyProtection="1">
      <alignment horizontal="center"/>
    </xf>
    <xf numFmtId="167" fontId="13" fillId="2" borderId="0" xfId="8" applyNumberFormat="1" applyFont="1" applyFill="1" applyBorder="1" applyAlignment="1" applyProtection="1">
      <alignment vertical="center"/>
    </xf>
    <xf numFmtId="0" fontId="13" fillId="2" borderId="0" xfId="8" applyNumberFormat="1" applyFont="1" applyFill="1" applyBorder="1" applyAlignment="1" applyProtection="1">
      <alignment horizontal="right"/>
    </xf>
    <xf numFmtId="168" fontId="13" fillId="2" borderId="0" xfId="8" applyNumberFormat="1" applyFont="1" applyFill="1" applyBorder="1" applyAlignment="1" applyProtection="1">
      <alignment horizontal="right"/>
    </xf>
    <xf numFmtId="166" fontId="13" fillId="2" borderId="0" xfId="8" applyNumberFormat="1" applyFont="1" applyFill="1" applyBorder="1" applyAlignment="1" applyProtection="1">
      <alignment horizontal="right"/>
    </xf>
    <xf numFmtId="167" fontId="13" fillId="2" borderId="0" xfId="8" applyNumberFormat="1" applyFont="1" applyFill="1" applyBorder="1" applyAlignment="1" applyProtection="1">
      <alignment horizontal="right"/>
    </xf>
    <xf numFmtId="0" fontId="11" fillId="2" borderId="0" xfId="8" applyNumberFormat="1" applyFont="1" applyFill="1" applyBorder="1" applyAlignment="1" applyProtection="1">
      <alignment wrapText="1"/>
    </xf>
    <xf numFmtId="0" fontId="11" fillId="2" borderId="6" xfId="8" applyNumberFormat="1" applyFont="1" applyFill="1" applyBorder="1" applyAlignment="1" applyProtection="1"/>
    <xf numFmtId="167" fontId="11" fillId="2" borderId="3" xfId="8" applyNumberFormat="1" applyFont="1" applyFill="1" applyBorder="1" applyAlignment="1" applyProtection="1">
      <alignment horizontal="center" vertical="center" wrapText="1"/>
    </xf>
    <xf numFmtId="0" fontId="11" fillId="2" borderId="3" xfId="8" applyNumberFormat="1" applyFont="1" applyFill="1" applyBorder="1" applyAlignment="1" applyProtection="1">
      <alignment horizontal="left" vertical="center" wrapText="1"/>
    </xf>
    <xf numFmtId="0" fontId="11" fillId="2" borderId="3" xfId="8" applyNumberFormat="1" applyFont="1" applyFill="1" applyBorder="1" applyAlignment="1" applyProtection="1">
      <alignment horizontal="center" vertical="center"/>
    </xf>
    <xf numFmtId="167" fontId="11" fillId="2" borderId="3" xfId="8" applyNumberFormat="1" applyFont="1" applyFill="1" applyBorder="1" applyAlignment="1" applyProtection="1">
      <alignment vertical="center"/>
    </xf>
    <xf numFmtId="2" fontId="11" fillId="2" borderId="3" xfId="8" applyNumberFormat="1" applyFont="1" applyFill="1" applyBorder="1" applyAlignment="1" applyProtection="1">
      <alignment horizontal="right" vertical="top" wrapText="1"/>
    </xf>
    <xf numFmtId="168" fontId="11" fillId="2" borderId="3" xfId="8" applyNumberFormat="1" applyFont="1" applyFill="1" applyBorder="1" applyAlignment="1" applyProtection="1">
      <alignment horizontal="right" vertical="top"/>
    </xf>
    <xf numFmtId="166" fontId="11" fillId="2" borderId="3" xfId="8" applyNumberFormat="1" applyFont="1" applyFill="1" applyBorder="1" applyAlignment="1" applyProtection="1">
      <alignment horizontal="right" vertical="top" wrapText="1"/>
    </xf>
    <xf numFmtId="166" fontId="11" fillId="2" borderId="3" xfId="8" applyNumberFormat="1" applyFont="1" applyFill="1" applyBorder="1" applyAlignment="1" applyProtection="1">
      <alignment horizontal="right" vertical="top"/>
    </xf>
    <xf numFmtId="168" fontId="11" fillId="2" borderId="3" xfId="8" applyNumberFormat="1" applyFont="1" applyFill="1" applyBorder="1" applyAlignment="1" applyProtection="1">
      <alignment horizontal="right" vertical="center" wrapText="1"/>
    </xf>
    <xf numFmtId="166" fontId="11" fillId="2" borderId="3" xfId="8" applyNumberFormat="1" applyFont="1" applyFill="1" applyBorder="1" applyAlignment="1" applyProtection="1">
      <alignment horizontal="right" vertical="center" wrapText="1"/>
    </xf>
    <xf numFmtId="169" fontId="11" fillId="2" borderId="6" xfId="8" applyNumberFormat="1" applyFont="1" applyFill="1" applyBorder="1" applyAlignment="1" applyProtection="1"/>
    <xf numFmtId="0" fontId="11" fillId="2" borderId="0" xfId="8" applyNumberFormat="1" applyFont="1" applyFill="1" applyBorder="1" applyAlignment="1" applyProtection="1">
      <alignment horizontal="left" vertical="center" wrapText="1"/>
    </xf>
    <xf numFmtId="0" fontId="11" fillId="2" borderId="0" xfId="8" applyNumberFormat="1" applyFont="1" applyFill="1" applyBorder="1" applyAlignment="1" applyProtection="1">
      <alignment horizontal="center" vertical="top" wrapText="1"/>
    </xf>
    <xf numFmtId="167" fontId="11" fillId="2" borderId="0" xfId="8" applyNumberFormat="1" applyFont="1" applyFill="1" applyBorder="1" applyAlignment="1" applyProtection="1">
      <alignment vertical="center" wrapText="1"/>
    </xf>
    <xf numFmtId="1" fontId="11" fillId="2" borderId="0" xfId="8" applyNumberFormat="1" applyFont="1" applyFill="1" applyBorder="1" applyAlignment="1" applyProtection="1">
      <alignment horizontal="right" vertical="top" wrapText="1"/>
    </xf>
    <xf numFmtId="168" fontId="11" fillId="2" borderId="0" xfId="8" applyNumberFormat="1" applyFont="1" applyFill="1" applyBorder="1" applyAlignment="1" applyProtection="1">
      <alignment horizontal="right" wrapText="1"/>
    </xf>
    <xf numFmtId="168" fontId="11" fillId="2" borderId="0" xfId="8" applyNumberFormat="1" applyFont="1" applyFill="1" applyBorder="1" applyAlignment="1" applyProtection="1">
      <alignment horizontal="right" vertical="top"/>
    </xf>
    <xf numFmtId="169" fontId="11" fillId="2" borderId="0" xfId="8" applyNumberFormat="1" applyFont="1" applyFill="1" applyBorder="1" applyAlignment="1" applyProtection="1"/>
    <xf numFmtId="166" fontId="11" fillId="2" borderId="0" xfId="8" applyNumberFormat="1" applyFont="1" applyFill="1" applyBorder="1" applyAlignment="1" applyProtection="1">
      <alignment horizontal="right" vertical="top"/>
    </xf>
    <xf numFmtId="167" fontId="11" fillId="2" borderId="0" xfId="8" applyNumberFormat="1" applyFont="1" applyFill="1" applyBorder="1" applyAlignment="1" applyProtection="1">
      <alignment horizontal="right" vertical="top" wrapText="1"/>
    </xf>
    <xf numFmtId="166" fontId="11" fillId="2" borderId="0" xfId="8" applyNumberFormat="1" applyFont="1" applyFill="1" applyBorder="1" applyAlignment="1" applyProtection="1"/>
    <xf numFmtId="0" fontId="11" fillId="2" borderId="0" xfId="8" applyNumberFormat="1" applyFont="1" applyFill="1" applyBorder="1" applyAlignment="1" applyProtection="1">
      <alignment horizontal="left" wrapText="1"/>
    </xf>
    <xf numFmtId="0" fontId="11" fillId="2" borderId="0" xfId="8" applyNumberFormat="1" applyFont="1" applyFill="1" applyBorder="1" applyAlignment="1" applyProtection="1">
      <alignment horizontal="left"/>
    </xf>
    <xf numFmtId="0" fontId="11" fillId="2" borderId="2" xfId="8" applyNumberFormat="1" applyFont="1" applyFill="1" applyBorder="1" applyAlignment="1" applyProtection="1">
      <alignment horizontal="left"/>
    </xf>
    <xf numFmtId="0" fontId="11" fillId="2" borderId="0" xfId="8" applyNumberFormat="1" applyFont="1" applyFill="1" applyBorder="1" applyAlignment="1" applyProtection="1">
      <alignment vertical="center"/>
    </xf>
    <xf numFmtId="168" fontId="11" fillId="2" borderId="0" xfId="8" applyNumberFormat="1" applyFont="1" applyFill="1" applyBorder="1" applyAlignment="1" applyProtection="1">
      <alignment vertical="center"/>
    </xf>
    <xf numFmtId="166" fontId="11" fillId="2" borderId="0" xfId="8" applyNumberFormat="1" applyFont="1" applyFill="1" applyBorder="1" applyAlignment="1" applyProtection="1">
      <alignment horizontal="left" vertical="center"/>
    </xf>
    <xf numFmtId="0" fontId="11" fillId="2" borderId="0" xfId="8" applyNumberFormat="1" applyFont="1" applyFill="1" applyBorder="1" applyAlignment="1" applyProtection="1">
      <alignment horizontal="center" vertical="center" wrapText="1"/>
    </xf>
    <xf numFmtId="0" fontId="11" fillId="2" borderId="0" xfId="8" applyNumberFormat="1" applyFont="1" applyFill="1" applyBorder="1" applyAlignment="1" applyProtection="1">
      <alignment vertical="center" wrapText="1"/>
    </xf>
    <xf numFmtId="0" fontId="11" fillId="2" borderId="0" xfId="8" applyNumberFormat="1" applyFont="1" applyFill="1" applyBorder="1" applyAlignment="1" applyProtection="1">
      <alignment horizontal="right" vertical="center" wrapText="1"/>
    </xf>
    <xf numFmtId="168" fontId="11" fillId="2" borderId="0" xfId="8" applyNumberFormat="1" applyFont="1" applyFill="1" applyBorder="1" applyAlignment="1" applyProtection="1">
      <alignment horizontal="right" vertical="center" wrapText="1"/>
    </xf>
    <xf numFmtId="4" fontId="11" fillId="2" borderId="3" xfId="8" applyNumberFormat="1" applyFont="1" applyFill="1" applyBorder="1" applyAlignment="1" applyProtection="1">
      <alignment horizontal="right" vertical="center" wrapText="1"/>
    </xf>
    <xf numFmtId="170" fontId="11" fillId="2" borderId="3" xfId="8" applyNumberFormat="1" applyFont="1" applyFill="1" applyBorder="1" applyAlignment="1" applyProtection="1">
      <alignment horizontal="center" vertical="top" wrapText="1"/>
    </xf>
    <xf numFmtId="0" fontId="11" fillId="2" borderId="0" xfId="8" applyNumberFormat="1" applyFont="1" applyFill="1" applyBorder="1" applyAlignment="1" applyProtection="1">
      <alignment horizontal="left" vertical="top"/>
    </xf>
    <xf numFmtId="0" fontId="11" fillId="2" borderId="0" xfId="8" applyNumberFormat="1" applyFont="1" applyFill="1" applyBorder="1" applyAlignment="1" applyProtection="1">
      <alignment horizontal="center" vertical="top"/>
    </xf>
    <xf numFmtId="171" fontId="11" fillId="2" borderId="0" xfId="8" applyNumberFormat="1" applyFont="1" applyFill="1" applyBorder="1" applyAlignment="1" applyProtection="1">
      <alignment horizontal="right"/>
    </xf>
    <xf numFmtId="0" fontId="11" fillId="2" borderId="4" xfId="8" applyNumberFormat="1" applyFont="1" applyFill="1" applyBorder="1" applyAlignment="1" applyProtection="1">
      <alignment wrapText="1"/>
    </xf>
    <xf numFmtId="0" fontId="11" fillId="2" borderId="3" xfId="8" applyNumberFormat="1" applyFont="1" applyFill="1" applyBorder="1" applyAlignment="1" applyProtection="1">
      <alignment wrapText="1"/>
    </xf>
    <xf numFmtId="4" fontId="11" fillId="2" borderId="3" xfId="8" applyNumberFormat="1" applyFont="1" applyFill="1" applyBorder="1" applyAlignment="1" applyProtection="1">
      <alignment horizontal="right" wrapText="1"/>
    </xf>
    <xf numFmtId="0" fontId="11" fillId="0" borderId="0" xfId="8" applyNumberFormat="1" applyFont="1" applyFill="1" applyBorder="1" applyAlignment="1" applyProtection="1">
      <alignment horizontal="left"/>
    </xf>
    <xf numFmtId="0" fontId="11" fillId="0" borderId="2" xfId="8" applyNumberFormat="1" applyFont="1" applyFill="1" applyBorder="1" applyAlignment="1" applyProtection="1">
      <alignment horizontal="left"/>
    </xf>
    <xf numFmtId="171" fontId="11" fillId="2" borderId="0" xfId="8" applyNumberFormat="1" applyFont="1" applyFill="1" applyBorder="1" applyAlignment="1" applyProtection="1"/>
    <xf numFmtId="172" fontId="11" fillId="2" borderId="0" xfId="8" applyNumberFormat="1" applyFont="1" applyFill="1" applyBorder="1" applyAlignment="1" applyProtection="1"/>
    <xf numFmtId="0" fontId="11" fillId="2" borderId="0" xfId="8" applyNumberFormat="1" applyFont="1" applyFill="1" applyBorder="1" applyAlignment="1" applyProtection="1">
      <alignment horizontal="right" wrapText="1"/>
    </xf>
    <xf numFmtId="0" fontId="11" fillId="0" borderId="0" xfId="8" applyNumberFormat="1" applyFont="1" applyFill="1" applyBorder="1" applyAlignment="1" applyProtection="1">
      <alignment horizontal="center" vertical="center"/>
    </xf>
    <xf numFmtId="0" fontId="11" fillId="2" borderId="3" xfId="8" applyNumberFormat="1" applyFont="1" applyFill="1" applyBorder="1" applyAlignment="1" applyProtection="1">
      <alignment horizontal="left"/>
    </xf>
    <xf numFmtId="4" fontId="11" fillId="2" borderId="3" xfId="8" applyNumberFormat="1" applyFont="1" applyFill="1" applyBorder="1" applyAlignment="1" applyProtection="1"/>
    <xf numFmtId="164" fontId="11" fillId="2" borderId="3" xfId="8" applyNumberFormat="1" applyFont="1" applyFill="1" applyBorder="1" applyAlignment="1" applyProtection="1"/>
    <xf numFmtId="0" fontId="11" fillId="2" borderId="3" xfId="8" applyNumberFormat="1" applyFont="1" applyFill="1" applyBorder="1" applyAlignment="1" applyProtection="1"/>
    <xf numFmtId="0" fontId="13" fillId="2" borderId="0" xfId="8" applyNumberFormat="1" applyFont="1" applyFill="1" applyBorder="1" applyAlignment="1" applyProtection="1"/>
    <xf numFmtId="164" fontId="11" fillId="2" borderId="3" xfId="8" applyNumberFormat="1" applyFont="1" applyFill="1" applyBorder="1" applyAlignment="1" applyProtection="1">
      <alignment horizontal="center"/>
    </xf>
    <xf numFmtId="173" fontId="11" fillId="2" borderId="0" xfId="8" applyNumberFormat="1" applyFont="1" applyFill="1" applyBorder="1" applyAlignment="1" applyProtection="1"/>
    <xf numFmtId="43" fontId="11" fillId="2" borderId="0" xfId="8" applyNumberFormat="1" applyFont="1" applyFill="1" applyBorder="1" applyAlignment="1" applyProtection="1"/>
    <xf numFmtId="4" fontId="11" fillId="2" borderId="3" xfId="8" applyNumberFormat="1" applyFont="1" applyFill="1" applyBorder="1" applyAlignment="1" applyProtection="1">
      <alignment horizontal="center" wrapText="1"/>
    </xf>
    <xf numFmtId="174" fontId="11" fillId="2" borderId="0" xfId="8" applyNumberFormat="1" applyFont="1" applyFill="1" applyBorder="1" applyAlignment="1" applyProtection="1"/>
    <xf numFmtId="174" fontId="11" fillId="2" borderId="3" xfId="8" applyNumberFormat="1" applyFont="1" applyFill="1" applyBorder="1" applyAlignment="1" applyProtection="1">
      <alignment horizontal="center" vertical="center" wrapText="1"/>
    </xf>
    <xf numFmtId="14" fontId="11" fillId="2" borderId="3" xfId="8" applyNumberFormat="1" applyFont="1" applyFill="1" applyBorder="1" applyAlignment="1" applyProtection="1">
      <alignment horizontal="center" wrapText="1"/>
    </xf>
    <xf numFmtId="166" fontId="11" fillId="2" borderId="3" xfId="8" applyNumberFormat="1" applyFont="1" applyFill="1" applyBorder="1" applyAlignment="1" applyProtection="1">
      <alignment horizontal="right" wrapText="1"/>
    </xf>
    <xf numFmtId="167" fontId="11" fillId="2" borderId="0" xfId="8" applyNumberFormat="1" applyFont="1" applyFill="1" applyBorder="1" applyAlignment="1" applyProtection="1">
      <alignment horizontal="right" wrapText="1"/>
    </xf>
    <xf numFmtId="166" fontId="11" fillId="2" borderId="0" xfId="8" applyNumberFormat="1" applyFont="1" applyFill="1" applyBorder="1" applyAlignment="1" applyProtection="1">
      <alignment horizontal="right" wrapText="1"/>
    </xf>
    <xf numFmtId="167" fontId="11" fillId="2" borderId="0" xfId="8" applyNumberFormat="1" applyFont="1" applyFill="1" applyBorder="1" applyAlignment="1" applyProtection="1"/>
    <xf numFmtId="167" fontId="11" fillId="2" borderId="3" xfId="8" applyNumberFormat="1" applyFont="1" applyFill="1" applyBorder="1" applyAlignment="1" applyProtection="1">
      <alignment horizontal="center" wrapText="1"/>
    </xf>
    <xf numFmtId="0" fontId="11" fillId="2" borderId="3" xfId="8" applyNumberFormat="1" applyFont="1" applyFill="1" applyBorder="1" applyAlignment="1" applyProtection="1">
      <alignment horizontal="left" wrapText="1"/>
    </xf>
    <xf numFmtId="166" fontId="11" fillId="2" borderId="3" xfId="8" applyNumberFormat="1" applyFont="1" applyFill="1" applyBorder="1" applyAlignment="1" applyProtection="1">
      <alignment horizontal="center" wrapText="1"/>
    </xf>
    <xf numFmtId="3" fontId="11" fillId="2" borderId="0" xfId="8" applyNumberFormat="1" applyFont="1" applyFill="1" applyBorder="1" applyAlignment="1" applyProtection="1"/>
    <xf numFmtId="3" fontId="11" fillId="2" borderId="0" xfId="8" applyNumberFormat="1" applyFont="1" applyFill="1" applyBorder="1" applyAlignment="1" applyProtection="1">
      <alignment horizontal="center"/>
    </xf>
    <xf numFmtId="3" fontId="11" fillId="2" borderId="3" xfId="8" applyNumberFormat="1" applyFont="1" applyFill="1" applyBorder="1" applyAlignment="1" applyProtection="1">
      <alignment horizontal="center" vertical="center" wrapText="1"/>
    </xf>
    <xf numFmtId="3" fontId="11" fillId="2" borderId="3" xfId="8" applyNumberFormat="1" applyFont="1" applyFill="1" applyBorder="1" applyAlignment="1" applyProtection="1">
      <alignment horizontal="center" vertical="top" wrapText="1"/>
    </xf>
    <xf numFmtId="14" fontId="11" fillId="2" borderId="3" xfId="8" applyNumberFormat="1" applyFont="1" applyFill="1" applyBorder="1" applyAlignment="1" applyProtection="1">
      <alignment vertical="top"/>
    </xf>
    <xf numFmtId="0" fontId="11" fillId="2" borderId="4" xfId="8" applyNumberFormat="1" applyFont="1" applyFill="1" applyBorder="1" applyAlignment="1" applyProtection="1">
      <alignment horizontal="left" vertical="top"/>
    </xf>
    <xf numFmtId="166" fontId="11" fillId="2" borderId="7" xfId="8" applyNumberFormat="1" applyFont="1" applyFill="1" applyBorder="1" applyAlignment="1" applyProtection="1">
      <alignment vertical="top" wrapText="1"/>
    </xf>
    <xf numFmtId="0" fontId="11" fillId="2" borderId="4" xfId="8" applyNumberFormat="1" applyFont="1" applyFill="1" applyBorder="1" applyAlignment="1" applyProtection="1">
      <alignment horizontal="left" vertical="center"/>
    </xf>
    <xf numFmtId="166" fontId="11" fillId="2" borderId="3" xfId="8" applyNumberFormat="1" applyFont="1" applyFill="1" applyBorder="1" applyAlignment="1" applyProtection="1">
      <alignment vertical="top" wrapText="1"/>
    </xf>
    <xf numFmtId="0" fontId="11" fillId="0" borderId="3" xfId="8" applyNumberFormat="1" applyFont="1" applyFill="1" applyBorder="1" applyAlignment="1" applyProtection="1">
      <alignment horizontal="center" vertical="center" wrapText="1"/>
    </xf>
    <xf numFmtId="0" fontId="11" fillId="0" borderId="3" xfId="8" applyNumberFormat="1" applyFont="1" applyFill="1" applyBorder="1" applyAlignment="1" applyProtection="1">
      <alignment horizontal="center"/>
    </xf>
    <xf numFmtId="0" fontId="11" fillId="0" borderId="3" xfId="8" applyNumberFormat="1" applyFont="1" applyFill="1" applyBorder="1" applyAlignment="1" applyProtection="1"/>
    <xf numFmtId="167" fontId="11" fillId="2" borderId="0" xfId="8" applyNumberFormat="1" applyFont="1" applyFill="1" applyBorder="1" applyAlignment="1" applyProtection="1">
      <alignment horizontal="center"/>
    </xf>
    <xf numFmtId="14" fontId="11" fillId="0" borderId="0" xfId="8" applyNumberFormat="1" applyFont="1" applyFill="1" applyBorder="1" applyAlignment="1" applyProtection="1"/>
    <xf numFmtId="0" fontId="11" fillId="0" borderId="0" xfId="8" applyNumberFormat="1" applyFont="1" applyFill="1" applyBorder="1" applyAlignment="1" applyProtection="1">
      <alignment vertical="center" wrapText="1"/>
    </xf>
    <xf numFmtId="4" fontId="11" fillId="0" borderId="0" xfId="8" applyNumberFormat="1" applyFont="1" applyFill="1" applyBorder="1" applyAlignment="1" applyProtection="1">
      <alignment horizontal="left"/>
    </xf>
    <xf numFmtId="0" fontId="1" fillId="2" borderId="0" xfId="9" applyNumberFormat="1" applyFont="1" applyFill="1" applyBorder="1" applyAlignment="1" applyProtection="1"/>
    <xf numFmtId="0" fontId="1" fillId="2" borderId="0" xfId="9" applyNumberFormat="1" applyFont="1" applyFill="1" applyBorder="1" applyAlignment="1" applyProtection="1">
      <alignment horizontal="left" vertical="center"/>
    </xf>
    <xf numFmtId="3" fontId="1" fillId="2" borderId="0" xfId="9" applyNumberFormat="1" applyFont="1" applyFill="1" applyBorder="1" applyAlignment="1" applyProtection="1"/>
    <xf numFmtId="0" fontId="1" fillId="2" borderId="0" xfId="9" applyNumberFormat="1" applyFont="1" applyFill="1" applyBorder="1" applyAlignment="1" applyProtection="1">
      <alignment horizontal="center"/>
    </xf>
    <xf numFmtId="3" fontId="1" fillId="2" borderId="0" xfId="9" applyNumberFormat="1" applyFont="1" applyFill="1" applyBorder="1" applyAlignment="1" applyProtection="1">
      <alignment horizontal="center"/>
    </xf>
    <xf numFmtId="0" fontId="1" fillId="2" borderId="3" xfId="9" applyNumberFormat="1" applyFont="1" applyFill="1" applyBorder="1" applyAlignment="1" applyProtection="1">
      <alignment horizontal="center" vertical="center" wrapText="1"/>
    </xf>
    <xf numFmtId="3" fontId="1" fillId="2" borderId="3" xfId="9" applyNumberFormat="1" applyFont="1" applyFill="1" applyBorder="1" applyAlignment="1" applyProtection="1">
      <alignment horizontal="center" vertical="center" wrapText="1"/>
    </xf>
    <xf numFmtId="3" fontId="1" fillId="2" borderId="3" xfId="10" applyNumberFormat="1" applyFont="1" applyFill="1" applyBorder="1" applyAlignment="1" applyProtection="1">
      <alignment horizontal="center" vertical="center" wrapText="1"/>
    </xf>
    <xf numFmtId="0" fontId="1" fillId="2" borderId="3" xfId="10" applyNumberFormat="1" applyFont="1" applyFill="1" applyBorder="1" applyAlignment="1" applyProtection="1">
      <alignment horizontal="center" vertical="center" wrapText="1"/>
    </xf>
    <xf numFmtId="0" fontId="1" fillId="2" borderId="3" xfId="9" applyNumberFormat="1" applyFont="1" applyFill="1" applyBorder="1" applyAlignment="1" applyProtection="1">
      <alignment horizontal="center" vertical="top" wrapText="1"/>
    </xf>
    <xf numFmtId="3" fontId="1" fillId="2" borderId="3" xfId="9" applyNumberFormat="1" applyFont="1" applyFill="1" applyBorder="1" applyAlignment="1" applyProtection="1">
      <alignment horizontal="center" vertical="top" wrapText="1"/>
    </xf>
    <xf numFmtId="14" fontId="1" fillId="2" borderId="3" xfId="9" applyNumberFormat="1" applyFont="1" applyFill="1" applyBorder="1" applyAlignment="1" applyProtection="1">
      <alignment vertical="top"/>
    </xf>
    <xf numFmtId="0" fontId="1" fillId="2" borderId="4" xfId="9" applyNumberFormat="1" applyFont="1" applyFill="1" applyBorder="1" applyAlignment="1" applyProtection="1">
      <alignment horizontal="left" vertical="top"/>
    </xf>
    <xf numFmtId="166" fontId="1" fillId="2" borderId="7" xfId="9" applyNumberFormat="1" applyFont="1" applyFill="1" applyBorder="1" applyAlignment="1" applyProtection="1">
      <alignment vertical="top" wrapText="1"/>
    </xf>
    <xf numFmtId="0" fontId="1" fillId="2" borderId="4" xfId="9" applyNumberFormat="1" applyFont="1" applyFill="1" applyBorder="1" applyAlignment="1" applyProtection="1">
      <alignment horizontal="left" vertical="center"/>
    </xf>
    <xf numFmtId="166" fontId="1" fillId="2" borderId="3" xfId="9" applyNumberFormat="1" applyFont="1" applyFill="1" applyBorder="1" applyAlignment="1" applyProtection="1">
      <alignment vertical="top" wrapText="1"/>
    </xf>
    <xf numFmtId="0" fontId="1" fillId="2" borderId="0" xfId="9" applyNumberFormat="1" applyFont="1" applyFill="1" applyBorder="1" applyAlignment="1" applyProtection="1">
      <alignment horizontal="left"/>
    </xf>
    <xf numFmtId="0" fontId="1" fillId="2" borderId="2" xfId="9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right"/>
    </xf>
    <xf numFmtId="0" fontId="2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vertical="top"/>
    </xf>
    <xf numFmtId="0" fontId="14" fillId="2" borderId="0" xfId="0" applyNumberFormat="1" applyFont="1" applyFill="1" applyBorder="1" applyAlignment="1" applyProtection="1">
      <alignment vertical="center"/>
    </xf>
    <xf numFmtId="0" fontId="3" fillId="0" borderId="1" xfId="0" applyFont="1" applyBorder="1" applyAlignment="1">
      <alignment horizontal="center"/>
    </xf>
    <xf numFmtId="0" fontId="2" fillId="2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horizontal="left" wrapText="1"/>
    </xf>
    <xf numFmtId="166" fontId="1" fillId="2" borderId="3" xfId="8" applyNumberFormat="1" applyFont="1" applyFill="1" applyBorder="1" applyAlignment="1" applyProtection="1">
      <alignment horizontal="right" vertical="center" wrapText="1"/>
    </xf>
    <xf numFmtId="4" fontId="1" fillId="2" borderId="3" xfId="8" applyNumberFormat="1" applyFont="1" applyFill="1" applyBorder="1" applyAlignment="1" applyProtection="1">
      <alignment horizontal="right" vertical="center" wrapText="1"/>
    </xf>
    <xf numFmtId="4" fontId="1" fillId="2" borderId="3" xfId="8" applyNumberFormat="1" applyFont="1" applyFill="1" applyBorder="1" applyAlignment="1" applyProtection="1">
      <alignment horizontal="right" wrapText="1"/>
    </xf>
    <xf numFmtId="0" fontId="1" fillId="2" borderId="0" xfId="8" applyNumberFormat="1" applyFont="1" applyFill="1" applyBorder="1" applyAlignment="1" applyProtection="1">
      <alignment horizontal="left" wrapText="1"/>
    </xf>
    <xf numFmtId="0" fontId="1" fillId="2" borderId="0" xfId="8" applyNumberFormat="1" applyFont="1" applyFill="1" applyBorder="1" applyAlignment="1" applyProtection="1">
      <alignment horizontal="left"/>
    </xf>
    <xf numFmtId="0" fontId="1" fillId="0" borderId="0" xfId="8" applyNumberFormat="1" applyFont="1" applyFill="1" applyBorder="1" applyAlignment="1" applyProtection="1">
      <alignment horizontal="left"/>
    </xf>
    <xf numFmtId="0" fontId="11" fillId="0" borderId="2" xfId="8" applyNumberFormat="1" applyFont="1" applyFill="1" applyBorder="1" applyAlignment="1" applyProtection="1">
      <alignment horizontal="left" wrapText="1"/>
    </xf>
    <xf numFmtId="0" fontId="1" fillId="0" borderId="2" xfId="8" applyNumberFormat="1" applyFont="1" applyFill="1" applyBorder="1" applyAlignment="1" applyProtection="1">
      <alignment horizontal="left" wrapText="1"/>
    </xf>
    <xf numFmtId="166" fontId="1" fillId="2" borderId="3" xfId="8" applyNumberFormat="1" applyFont="1" applyFill="1" applyBorder="1" applyAlignment="1" applyProtection="1">
      <alignment horizontal="right" wrapText="1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indent="5"/>
    </xf>
    <xf numFmtId="0" fontId="2" fillId="2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indent="1"/>
    </xf>
    <xf numFmtId="0" fontId="11" fillId="2" borderId="2" xfId="8" applyNumberFormat="1" applyFont="1" applyFill="1" applyBorder="1" applyAlignment="1" applyProtection="1">
      <alignment horizontal="center" wrapText="1"/>
    </xf>
    <xf numFmtId="0" fontId="12" fillId="0" borderId="0" xfId="8" applyNumberFormat="1" applyFont="1" applyFill="1" applyBorder="1" applyAlignment="1" applyProtection="1">
      <alignment horizontal="center"/>
    </xf>
    <xf numFmtId="0" fontId="11" fillId="2" borderId="0" xfId="8" applyNumberFormat="1" applyFont="1" applyFill="1" applyBorder="1" applyAlignment="1" applyProtection="1">
      <alignment horizontal="center"/>
    </xf>
    <xf numFmtId="0" fontId="11" fillId="2" borderId="0" xfId="8" applyNumberFormat="1" applyFont="1" applyFill="1" applyBorder="1" applyAlignment="1" applyProtection="1">
      <alignment horizontal="left"/>
    </xf>
    <xf numFmtId="0" fontId="11" fillId="2" borderId="0" xfId="8" applyNumberFormat="1" applyFont="1" applyFill="1" applyBorder="1" applyAlignment="1" applyProtection="1">
      <alignment horizontal="center" vertical="center"/>
    </xf>
    <xf numFmtId="0" fontId="11" fillId="2" borderId="0" xfId="8" applyNumberFormat="1" applyFont="1" applyFill="1" applyBorder="1" applyAlignment="1" applyProtection="1">
      <alignment horizontal="center" wrapText="1"/>
    </xf>
    <xf numFmtId="0" fontId="1" fillId="2" borderId="0" xfId="8" applyNumberFormat="1" applyFont="1" applyFill="1" applyBorder="1" applyAlignment="1" applyProtection="1">
      <alignment horizontal="left"/>
    </xf>
    <xf numFmtId="168" fontId="11" fillId="2" borderId="7" xfId="8" applyNumberFormat="1" applyFont="1" applyFill="1" applyBorder="1" applyAlignment="1" applyProtection="1">
      <alignment horizontal="center" vertical="center" wrapText="1"/>
    </xf>
    <xf numFmtId="168" fontId="11" fillId="2" borderId="9" xfId="8" applyNumberFormat="1" applyFont="1" applyFill="1" applyBorder="1" applyAlignment="1" applyProtection="1">
      <alignment horizontal="center" vertical="center" wrapText="1"/>
    </xf>
    <xf numFmtId="167" fontId="11" fillId="2" borderId="7" xfId="8" applyNumberFormat="1" applyFont="1" applyFill="1" applyBorder="1" applyAlignment="1" applyProtection="1">
      <alignment horizontal="center" vertical="center" textRotation="90" wrapText="1"/>
    </xf>
    <xf numFmtId="167" fontId="11" fillId="2" borderId="8" xfId="8" applyNumberFormat="1" applyFont="1" applyFill="1" applyBorder="1" applyAlignment="1" applyProtection="1">
      <alignment horizontal="center" vertical="center" textRotation="90" wrapText="1"/>
    </xf>
    <xf numFmtId="167" fontId="11" fillId="2" borderId="9" xfId="8" applyNumberFormat="1" applyFont="1" applyFill="1" applyBorder="1" applyAlignment="1" applyProtection="1">
      <alignment horizontal="center" vertical="center" textRotation="90" wrapText="1"/>
    </xf>
    <xf numFmtId="166" fontId="11" fillId="2" borderId="7" xfId="8" applyNumberFormat="1" applyFont="1" applyFill="1" applyBorder="1" applyAlignment="1" applyProtection="1">
      <alignment horizontal="center" vertical="center" wrapText="1"/>
    </xf>
    <xf numFmtId="166" fontId="11" fillId="2" borderId="9" xfId="8" applyNumberFormat="1" applyFont="1" applyFill="1" applyBorder="1" applyAlignment="1" applyProtection="1">
      <alignment horizontal="center" vertical="center" wrapText="1"/>
    </xf>
    <xf numFmtId="0" fontId="11" fillId="2" borderId="7" xfId="8" applyNumberFormat="1" applyFont="1" applyFill="1" applyBorder="1" applyAlignment="1" applyProtection="1">
      <alignment horizontal="center" vertical="center" textRotation="90" wrapText="1"/>
    </xf>
    <xf numFmtId="0" fontId="11" fillId="2" borderId="8" xfId="8" applyNumberFormat="1" applyFont="1" applyFill="1" applyBorder="1" applyAlignment="1" applyProtection="1">
      <alignment horizontal="center" vertical="center" textRotation="90" wrapText="1"/>
    </xf>
    <xf numFmtId="0" fontId="11" fillId="2" borderId="9" xfId="8" applyNumberFormat="1" applyFont="1" applyFill="1" applyBorder="1" applyAlignment="1" applyProtection="1">
      <alignment horizontal="center" vertical="center" textRotation="90" wrapText="1"/>
    </xf>
    <xf numFmtId="0" fontId="11" fillId="2" borderId="4" xfId="8" applyNumberFormat="1" applyFont="1" applyFill="1" applyBorder="1" applyAlignment="1" applyProtection="1">
      <alignment horizontal="center" vertical="center" wrapText="1"/>
    </xf>
    <xf numFmtId="0" fontId="11" fillId="2" borderId="5" xfId="8" applyNumberFormat="1" applyFont="1" applyFill="1" applyBorder="1" applyAlignment="1" applyProtection="1">
      <alignment horizontal="center" vertical="center" wrapText="1"/>
    </xf>
    <xf numFmtId="0" fontId="11" fillId="2" borderId="6" xfId="8" applyNumberFormat="1" applyFont="1" applyFill="1" applyBorder="1" applyAlignment="1" applyProtection="1">
      <alignment horizontal="center" vertical="center" wrapText="1"/>
    </xf>
    <xf numFmtId="167" fontId="11" fillId="2" borderId="7" xfId="8" applyNumberFormat="1" applyFont="1" applyFill="1" applyBorder="1" applyAlignment="1" applyProtection="1">
      <alignment horizontal="center" vertical="center" wrapText="1"/>
    </xf>
    <xf numFmtId="167" fontId="11" fillId="2" borderId="9" xfId="8" applyNumberFormat="1" applyFont="1" applyFill="1" applyBorder="1" applyAlignment="1" applyProtection="1">
      <alignment horizontal="center" vertical="center" wrapText="1"/>
    </xf>
    <xf numFmtId="0" fontId="11" fillId="2" borderId="4" xfId="8" applyNumberFormat="1" applyFont="1" applyFill="1" applyBorder="1" applyAlignment="1" applyProtection="1">
      <alignment horizontal="center" wrapText="1"/>
    </xf>
    <xf numFmtId="0" fontId="11" fillId="2" borderId="5" xfId="8" applyNumberFormat="1" applyFont="1" applyFill="1" applyBorder="1" applyAlignment="1" applyProtection="1">
      <alignment horizontal="center" wrapText="1"/>
    </xf>
    <xf numFmtId="0" fontId="11" fillId="2" borderId="6" xfId="8" applyNumberFormat="1" applyFont="1" applyFill="1" applyBorder="1" applyAlignment="1" applyProtection="1">
      <alignment horizontal="center" wrapText="1"/>
    </xf>
    <xf numFmtId="0" fontId="11" fillId="2" borderId="2" xfId="8" applyNumberFormat="1" applyFont="1" applyFill="1" applyBorder="1" applyAlignment="1" applyProtection="1">
      <alignment horizontal="center"/>
    </xf>
    <xf numFmtId="0" fontId="11" fillId="0" borderId="0" xfId="8" applyNumberFormat="1" applyFont="1" applyFill="1" applyBorder="1" applyAlignment="1" applyProtection="1">
      <alignment horizontal="center" wrapText="1"/>
    </xf>
    <xf numFmtId="0" fontId="11" fillId="2" borderId="7" xfId="8" applyNumberFormat="1" applyFont="1" applyFill="1" applyBorder="1" applyAlignment="1" applyProtection="1">
      <alignment horizontal="center" vertical="center"/>
    </xf>
    <xf numFmtId="0" fontId="11" fillId="2" borderId="9" xfId="8" applyNumberFormat="1" applyFont="1" applyFill="1" applyBorder="1" applyAlignment="1" applyProtection="1">
      <alignment horizontal="center" vertical="center"/>
    </xf>
    <xf numFmtId="0" fontId="11" fillId="2" borderId="10" xfId="8" applyNumberFormat="1" applyFont="1" applyFill="1" applyBorder="1" applyAlignment="1" applyProtection="1">
      <alignment horizontal="center" vertical="center" wrapText="1"/>
    </xf>
    <xf numFmtId="0" fontId="11" fillId="2" borderId="11" xfId="8" applyNumberFormat="1" applyFont="1" applyFill="1" applyBorder="1" applyAlignment="1" applyProtection="1">
      <alignment horizontal="center" vertical="center" wrapText="1"/>
    </xf>
    <xf numFmtId="0" fontId="11" fillId="2" borderId="12" xfId="8" applyNumberFormat="1" applyFont="1" applyFill="1" applyBorder="1" applyAlignment="1" applyProtection="1">
      <alignment horizontal="center" vertical="center" wrapText="1"/>
    </xf>
    <xf numFmtId="0" fontId="11" fillId="0" borderId="0" xfId="8" applyNumberFormat="1" applyFont="1" applyFill="1" applyBorder="1" applyAlignment="1" applyProtection="1">
      <alignment horizontal="center" vertical="center" wrapText="1"/>
    </xf>
    <xf numFmtId="0" fontId="11" fillId="0" borderId="2" xfId="8" applyNumberFormat="1" applyFont="1" applyFill="1" applyBorder="1" applyAlignment="1" applyProtection="1">
      <alignment horizontal="center"/>
    </xf>
    <xf numFmtId="0" fontId="11" fillId="2" borderId="0" xfId="8" applyNumberFormat="1" applyFont="1" applyFill="1" applyBorder="1" applyAlignment="1" applyProtection="1">
      <alignment horizontal="center" vertical="center" wrapText="1"/>
    </xf>
    <xf numFmtId="166" fontId="11" fillId="2" borderId="8" xfId="8" applyNumberFormat="1" applyFont="1" applyFill="1" applyBorder="1" applyAlignment="1" applyProtection="1">
      <alignment horizontal="center" vertical="center" wrapText="1"/>
    </xf>
    <xf numFmtId="0" fontId="11" fillId="2" borderId="13" xfId="8" applyNumberFormat="1" applyFont="1" applyFill="1" applyBorder="1" applyAlignment="1" applyProtection="1">
      <alignment horizontal="center"/>
    </xf>
    <xf numFmtId="0" fontId="11" fillId="2" borderId="14" xfId="8" applyNumberFormat="1" applyFont="1" applyFill="1" applyBorder="1" applyAlignment="1" applyProtection="1">
      <alignment horizontal="center"/>
    </xf>
    <xf numFmtId="0" fontId="11" fillId="2" borderId="15" xfId="8" applyNumberFormat="1" applyFont="1" applyFill="1" applyBorder="1" applyAlignment="1" applyProtection="1">
      <alignment horizontal="center"/>
    </xf>
    <xf numFmtId="0" fontId="11" fillId="2" borderId="7" xfId="8" applyNumberFormat="1" applyFont="1" applyFill="1" applyBorder="1" applyAlignment="1" applyProtection="1">
      <alignment horizontal="center" vertical="center" wrapText="1"/>
    </xf>
    <xf numFmtId="0" fontId="11" fillId="2" borderId="9" xfId="8" applyNumberFormat="1" applyFont="1" applyFill="1" applyBorder="1" applyAlignment="1" applyProtection="1">
      <alignment horizontal="center" vertical="center" wrapText="1"/>
    </xf>
    <xf numFmtId="174" fontId="11" fillId="2" borderId="7" xfId="8" applyNumberFormat="1" applyFont="1" applyFill="1" applyBorder="1" applyAlignment="1" applyProtection="1">
      <alignment horizontal="center" vertical="center" wrapText="1"/>
    </xf>
    <xf numFmtId="174" fontId="11" fillId="2" borderId="9" xfId="8" applyNumberFormat="1" applyFont="1" applyFill="1" applyBorder="1" applyAlignment="1" applyProtection="1">
      <alignment horizontal="center" vertical="center" wrapText="1"/>
    </xf>
    <xf numFmtId="0" fontId="11" fillId="2" borderId="8" xfId="8" applyNumberFormat="1" applyFont="1" applyFill="1" applyBorder="1" applyAlignment="1" applyProtection="1">
      <alignment horizontal="center" vertical="center" wrapText="1"/>
    </xf>
    <xf numFmtId="167" fontId="11" fillId="2" borderId="8" xfId="8" applyNumberFormat="1" applyFont="1" applyFill="1" applyBorder="1" applyAlignment="1" applyProtection="1">
      <alignment horizontal="center" vertical="center" wrapText="1"/>
    </xf>
    <xf numFmtId="0" fontId="1" fillId="2" borderId="0" xfId="9" applyNumberFormat="1" applyFont="1" applyFill="1" applyBorder="1" applyAlignment="1" applyProtection="1">
      <alignment horizontal="center"/>
    </xf>
    <xf numFmtId="0" fontId="1" fillId="2" borderId="0" xfId="9" applyNumberFormat="1" applyFont="1" applyFill="1" applyBorder="1" applyAlignment="1" applyProtection="1">
      <alignment horizontal="center" wrapText="1"/>
    </xf>
    <xf numFmtId="0" fontId="1" fillId="2" borderId="2" xfId="9" applyNumberFormat="1" applyFont="1" applyFill="1" applyBorder="1" applyAlignment="1" applyProtection="1">
      <alignment horizontal="center" wrapText="1"/>
    </xf>
    <xf numFmtId="0" fontId="11" fillId="0" borderId="4" xfId="8" applyNumberFormat="1" applyFont="1" applyFill="1" applyBorder="1" applyAlignment="1" applyProtection="1">
      <alignment horizontal="left"/>
    </xf>
    <xf numFmtId="0" fontId="11" fillId="0" borderId="5" xfId="8" applyNumberFormat="1" applyFont="1" applyFill="1" applyBorder="1" applyAlignment="1" applyProtection="1">
      <alignment horizontal="left"/>
    </xf>
    <xf numFmtId="0" fontId="11" fillId="0" borderId="6" xfId="8" applyNumberFormat="1" applyFont="1" applyFill="1" applyBorder="1" applyAlignment="1" applyProtection="1">
      <alignment horizontal="left"/>
    </xf>
    <xf numFmtId="166" fontId="11" fillId="2" borderId="4" xfId="8" applyNumberFormat="1" applyFont="1" applyFill="1" applyBorder="1" applyAlignment="1" applyProtection="1">
      <alignment horizontal="right"/>
    </xf>
    <xf numFmtId="166" fontId="11" fillId="2" borderId="5" xfId="8" applyNumberFormat="1" applyFont="1" applyFill="1" applyBorder="1" applyAlignment="1" applyProtection="1">
      <alignment horizontal="right"/>
    </xf>
    <xf numFmtId="166" fontId="11" fillId="2" borderId="6" xfId="8" applyNumberFormat="1" applyFont="1" applyFill="1" applyBorder="1" applyAlignment="1" applyProtection="1">
      <alignment horizontal="right"/>
    </xf>
    <xf numFmtId="0" fontId="1" fillId="0" borderId="4" xfId="8" applyNumberFormat="1" applyFont="1" applyFill="1" applyBorder="1" applyAlignment="1" applyProtection="1">
      <alignment horizontal="center"/>
    </xf>
    <xf numFmtId="0" fontId="11" fillId="0" borderId="5" xfId="8" applyNumberFormat="1" applyFont="1" applyFill="1" applyBorder="1" applyAlignment="1" applyProtection="1">
      <alignment horizontal="center"/>
    </xf>
    <xf numFmtId="0" fontId="11" fillId="0" borderId="6" xfId="8" applyNumberFormat="1" applyFont="1" applyFill="1" applyBorder="1" applyAlignment="1" applyProtection="1">
      <alignment horizontal="center"/>
    </xf>
    <xf numFmtId="0" fontId="11" fillId="0" borderId="0" xfId="8" applyNumberFormat="1" applyFont="1" applyFill="1" applyBorder="1" applyAlignment="1" applyProtection="1">
      <alignment horizontal="center"/>
    </xf>
    <xf numFmtId="0" fontId="11" fillId="0" borderId="2" xfId="8" applyNumberFormat="1" applyFont="1" applyFill="1" applyBorder="1" applyAlignment="1" applyProtection="1">
      <alignment horizontal="center" wrapText="1"/>
    </xf>
    <xf numFmtId="0" fontId="11" fillId="0" borderId="4" xfId="8" applyNumberFormat="1" applyFont="1" applyFill="1" applyBorder="1" applyAlignment="1" applyProtection="1">
      <alignment horizontal="left" vertical="center"/>
    </xf>
    <xf numFmtId="0" fontId="11" fillId="0" borderId="5" xfId="8" applyNumberFormat="1" applyFont="1" applyFill="1" applyBorder="1" applyAlignment="1" applyProtection="1">
      <alignment horizontal="left" vertical="center"/>
    </xf>
    <xf numFmtId="0" fontId="11" fillId="0" borderId="6" xfId="8" applyNumberFormat="1" applyFont="1" applyFill="1" applyBorder="1" applyAlignment="1" applyProtection="1">
      <alignment horizontal="left" vertical="center"/>
    </xf>
    <xf numFmtId="0" fontId="11" fillId="0" borderId="4" xfId="8" applyNumberFormat="1" applyFont="1" applyFill="1" applyBorder="1" applyAlignment="1" applyProtection="1"/>
    <xf numFmtId="0" fontId="11" fillId="0" borderId="5" xfId="8" applyNumberFormat="1" applyFont="1" applyFill="1" applyBorder="1" applyAlignment="1" applyProtection="1"/>
    <xf numFmtId="0" fontId="11" fillId="0" borderId="6" xfId="8" applyNumberFormat="1" applyFont="1" applyFill="1" applyBorder="1" applyAlignment="1" applyProtection="1"/>
    <xf numFmtId="166" fontId="11" fillId="0" borderId="4" xfId="8" applyNumberFormat="1" applyFont="1" applyFill="1" applyBorder="1" applyAlignment="1" applyProtection="1">
      <alignment horizontal="center"/>
    </xf>
    <xf numFmtId="166" fontId="11" fillId="0" borderId="6" xfId="8" applyNumberFormat="1" applyFont="1" applyFill="1" applyBorder="1" applyAlignment="1" applyProtection="1">
      <alignment horizontal="center"/>
    </xf>
    <xf numFmtId="0" fontId="11" fillId="0" borderId="4" xfId="8" applyNumberFormat="1" applyFont="1" applyFill="1" applyBorder="1" applyAlignment="1" applyProtection="1">
      <alignment horizontal="center"/>
    </xf>
    <xf numFmtId="0" fontId="11" fillId="0" borderId="0" xfId="8" applyNumberFormat="1" applyFont="1" applyFill="1" applyBorder="1" applyAlignment="1" applyProtection="1">
      <alignment horizontal="left"/>
    </xf>
    <xf numFmtId="0" fontId="11" fillId="0" borderId="4" xfId="8" applyNumberFormat="1" applyFont="1" applyFill="1" applyBorder="1" applyAlignment="1" applyProtection="1">
      <alignment horizontal="center" vertical="center" wrapText="1"/>
    </xf>
    <xf numFmtId="0" fontId="11" fillId="0" borderId="6" xfId="8" applyNumberFormat="1" applyFont="1" applyFill="1" applyBorder="1" applyAlignment="1" applyProtection="1">
      <alignment horizontal="center" vertical="center" wrapText="1"/>
    </xf>
    <xf numFmtId="0" fontId="11" fillId="0" borderId="4" xfId="8" applyNumberFormat="1" applyFont="1" applyFill="1" applyBorder="1" applyAlignment="1" applyProtection="1">
      <alignment horizontal="left" vertical="center" wrapText="1"/>
    </xf>
    <xf numFmtId="0" fontId="11" fillId="0" borderId="6" xfId="8" applyNumberFormat="1" applyFont="1" applyFill="1" applyBorder="1" applyAlignment="1" applyProtection="1">
      <alignment horizontal="left" vertical="center" wrapText="1"/>
    </xf>
    <xf numFmtId="167" fontId="11" fillId="0" borderId="4" xfId="8" applyNumberFormat="1" applyFont="1" applyFill="1" applyBorder="1" applyAlignment="1" applyProtection="1">
      <alignment horizontal="center"/>
    </xf>
    <xf numFmtId="167" fontId="11" fillId="0" borderId="6" xfId="8" applyNumberFormat="1" applyFont="1" applyFill="1" applyBorder="1" applyAlignment="1" applyProtection="1">
      <alignment horizontal="center"/>
    </xf>
  </cellXfs>
  <cellStyles count="11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6 2" xfId="10"/>
    <cellStyle name="Normal 7" xfId="7"/>
    <cellStyle name="Normal 7 2" xfId="9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0_09_23\RSBiHRegOsnovniIzvjestajiZaIF-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0_06_23\RSBiHRegOsnovniIzvjestajiZaIF-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opLeftCell="A76" zoomScaleNormal="100" workbookViewId="0">
      <selection activeCell="C45" sqref="C45"/>
    </sheetView>
  </sheetViews>
  <sheetFormatPr defaultRowHeight="15" x14ac:dyDescent="0.25"/>
  <cols>
    <col min="1" max="1" width="17.85546875" style="20" customWidth="1"/>
    <col min="2" max="2" width="57.42578125" style="21" customWidth="1"/>
    <col min="3" max="3" width="10.7109375" style="22" customWidth="1"/>
    <col min="4" max="4" width="13.85546875" style="20" bestFit="1" customWidth="1"/>
    <col min="5" max="5" width="10.140625" style="22" customWidth="1"/>
    <col min="6" max="6" width="14.85546875" style="22" customWidth="1"/>
    <col min="7" max="16384" width="9.140625" style="22"/>
  </cols>
  <sheetData>
    <row r="1" spans="1:6" ht="26.25" x14ac:dyDescent="0.25">
      <c r="A1" s="13" t="s">
        <v>87</v>
      </c>
      <c r="B1" s="14" t="s">
        <v>851</v>
      </c>
      <c r="C1" s="159"/>
      <c r="D1" s="14"/>
      <c r="E1" s="14"/>
    </row>
    <row r="2" spans="1:6" x14ac:dyDescent="0.25">
      <c r="A2" s="14" t="s">
        <v>88</v>
      </c>
      <c r="B2" s="14"/>
      <c r="C2" s="159"/>
      <c r="D2" s="14"/>
      <c r="E2" s="14"/>
    </row>
    <row r="3" spans="1:6" x14ac:dyDescent="0.25">
      <c r="A3" s="14" t="s">
        <v>89</v>
      </c>
      <c r="B3" s="14"/>
      <c r="C3" s="159"/>
      <c r="D3" s="14"/>
      <c r="E3" s="14"/>
    </row>
    <row r="4" spans="1:6" x14ac:dyDescent="0.25">
      <c r="A4" s="14" t="s">
        <v>90</v>
      </c>
      <c r="B4" s="14"/>
      <c r="C4" s="159"/>
      <c r="D4" s="14"/>
      <c r="E4" s="14"/>
    </row>
    <row r="5" spans="1:6" x14ac:dyDescent="0.25">
      <c r="A5" s="14" t="s">
        <v>91</v>
      </c>
      <c r="B5" s="14"/>
      <c r="C5" s="159"/>
      <c r="D5" s="14"/>
      <c r="E5" s="14"/>
    </row>
    <row r="6" spans="1:6" x14ac:dyDescent="0.25">
      <c r="A6" s="14" t="s">
        <v>320</v>
      </c>
      <c r="B6" s="14"/>
      <c r="C6" s="159"/>
      <c r="D6" s="14"/>
      <c r="E6" s="14"/>
    </row>
    <row r="7" spans="1:6" x14ac:dyDescent="0.25">
      <c r="A7" s="14"/>
      <c r="B7" s="14"/>
      <c r="C7" s="159"/>
      <c r="D7" s="14"/>
      <c r="E7" s="14"/>
    </row>
    <row r="8" spans="1:6" x14ac:dyDescent="0.25">
      <c r="A8" s="14"/>
      <c r="B8" s="15" t="s">
        <v>96</v>
      </c>
      <c r="C8" s="159"/>
      <c r="D8" s="14"/>
      <c r="E8" s="14"/>
    </row>
    <row r="9" spans="1:6" x14ac:dyDescent="0.25">
      <c r="A9" s="14"/>
      <c r="B9" s="15" t="s">
        <v>97</v>
      </c>
      <c r="C9" s="159"/>
      <c r="D9" s="14"/>
      <c r="E9" s="14"/>
    </row>
    <row r="10" spans="1:6" x14ac:dyDescent="0.25">
      <c r="A10" s="159"/>
      <c r="B10" s="159" t="s">
        <v>961</v>
      </c>
      <c r="C10" s="159"/>
      <c r="D10" s="14"/>
      <c r="E10" s="14"/>
    </row>
    <row r="11" spans="1:6" x14ac:dyDescent="0.25">
      <c r="A11" s="159"/>
      <c r="B11" s="14"/>
      <c r="C11" s="159"/>
      <c r="D11" s="14"/>
      <c r="E11" s="14"/>
    </row>
    <row r="12" spans="1:6" x14ac:dyDescent="0.25">
      <c r="A12" s="159"/>
      <c r="B12" s="14"/>
      <c r="C12" s="159"/>
      <c r="E12" s="14" t="s">
        <v>79</v>
      </c>
    </row>
    <row r="13" spans="1:6" ht="30.75" customHeight="1" x14ac:dyDescent="0.25">
      <c r="A13" s="16" t="s">
        <v>168</v>
      </c>
      <c r="B13" s="16" t="s">
        <v>167</v>
      </c>
      <c r="C13" s="17" t="s">
        <v>169</v>
      </c>
      <c r="D13" s="18" t="s">
        <v>170</v>
      </c>
      <c r="E13" s="16" t="s">
        <v>81</v>
      </c>
      <c r="F13" s="16" t="s">
        <v>82</v>
      </c>
    </row>
    <row r="14" spans="1:6" x14ac:dyDescent="0.25">
      <c r="A14" s="18">
        <v>1</v>
      </c>
      <c r="B14" s="16">
        <v>2</v>
      </c>
      <c r="C14" s="19">
        <v>3</v>
      </c>
      <c r="D14" s="23">
        <v>4</v>
      </c>
      <c r="E14" s="17">
        <v>5</v>
      </c>
      <c r="F14" s="17">
        <v>6</v>
      </c>
    </row>
    <row r="15" spans="1:6" x14ac:dyDescent="0.25">
      <c r="A15" s="18"/>
      <c r="B15" s="16" t="s">
        <v>100</v>
      </c>
      <c r="C15" s="17"/>
      <c r="D15" s="18"/>
      <c r="E15" s="24"/>
      <c r="F15" s="24"/>
    </row>
    <row r="16" spans="1:6" x14ac:dyDescent="0.25">
      <c r="A16" s="18">
        <v>10</v>
      </c>
      <c r="B16" s="16" t="s">
        <v>101</v>
      </c>
      <c r="C16" s="28" t="s">
        <v>983</v>
      </c>
      <c r="D16" s="26">
        <v>1</v>
      </c>
      <c r="E16" s="24">
        <v>4996048</v>
      </c>
      <c r="F16" s="24">
        <v>6407709</v>
      </c>
    </row>
    <row r="17" spans="1:6" ht="30" x14ac:dyDescent="0.25">
      <c r="A17" s="18"/>
      <c r="B17" s="16" t="s">
        <v>102</v>
      </c>
      <c r="C17" s="28"/>
      <c r="D17" s="26" t="s">
        <v>18</v>
      </c>
      <c r="E17" s="24">
        <f>E18+E22+E26</f>
        <v>29323258</v>
      </c>
      <c r="F17" s="24">
        <v>28922838</v>
      </c>
    </row>
    <row r="18" spans="1:6" ht="30" x14ac:dyDescent="0.25">
      <c r="A18" s="18" t="s">
        <v>0</v>
      </c>
      <c r="B18" s="16" t="s">
        <v>336</v>
      </c>
      <c r="C18" s="28" t="s">
        <v>856</v>
      </c>
      <c r="D18" s="26" t="s">
        <v>19</v>
      </c>
      <c r="E18" s="24">
        <f>E19</f>
        <v>21101262</v>
      </c>
      <c r="F18" s="24">
        <v>23695002</v>
      </c>
    </row>
    <row r="19" spans="1:6" x14ac:dyDescent="0.25">
      <c r="A19" s="18" t="s">
        <v>1</v>
      </c>
      <c r="B19" s="16" t="s">
        <v>305</v>
      </c>
      <c r="C19" s="28" t="s">
        <v>856</v>
      </c>
      <c r="D19" s="26">
        <v>4</v>
      </c>
      <c r="E19" s="24">
        <v>21101262</v>
      </c>
      <c r="F19" s="24">
        <v>23695002</v>
      </c>
    </row>
    <row r="20" spans="1:6" x14ac:dyDescent="0.25">
      <c r="A20" s="18" t="s">
        <v>2</v>
      </c>
      <c r="B20" s="16" t="s">
        <v>306</v>
      </c>
      <c r="C20" s="28"/>
      <c r="D20" s="26">
        <v>5</v>
      </c>
      <c r="E20" s="24"/>
      <c r="F20" s="24"/>
    </row>
    <row r="21" spans="1:6" ht="30" x14ac:dyDescent="0.25">
      <c r="A21" s="18" t="s">
        <v>3</v>
      </c>
      <c r="B21" s="16" t="s">
        <v>321</v>
      </c>
      <c r="C21" s="28"/>
      <c r="D21" s="26">
        <v>6</v>
      </c>
      <c r="E21" s="24"/>
      <c r="F21" s="24"/>
    </row>
    <row r="22" spans="1:6" ht="30" x14ac:dyDescent="0.25">
      <c r="A22" s="18">
        <v>21</v>
      </c>
      <c r="B22" s="16" t="s">
        <v>322</v>
      </c>
      <c r="C22" s="28" t="s">
        <v>856</v>
      </c>
      <c r="D22" s="26">
        <v>7</v>
      </c>
      <c r="E22" s="24">
        <f>E24+E25</f>
        <v>5218372</v>
      </c>
      <c r="F22" s="24">
        <v>3117081</v>
      </c>
    </row>
    <row r="23" spans="1:6" x14ac:dyDescent="0.25">
      <c r="A23" s="18" t="s">
        <v>278</v>
      </c>
      <c r="B23" s="16" t="s">
        <v>307</v>
      </c>
      <c r="C23" s="28"/>
      <c r="D23" s="26" t="s">
        <v>20</v>
      </c>
      <c r="E23" s="24"/>
      <c r="F23" s="24"/>
    </row>
    <row r="24" spans="1:6" x14ac:dyDescent="0.25">
      <c r="A24" s="18" t="s">
        <v>279</v>
      </c>
      <c r="B24" s="16" t="s">
        <v>323</v>
      </c>
      <c r="C24" s="28" t="s">
        <v>856</v>
      </c>
      <c r="D24" s="26" t="s">
        <v>21</v>
      </c>
      <c r="E24" s="24">
        <v>5197795</v>
      </c>
      <c r="F24" s="24">
        <v>3085041</v>
      </c>
    </row>
    <row r="25" spans="1:6" x14ac:dyDescent="0.25">
      <c r="A25" s="18" t="s">
        <v>280</v>
      </c>
      <c r="B25" s="16" t="s">
        <v>308</v>
      </c>
      <c r="C25" s="28" t="s">
        <v>860</v>
      </c>
      <c r="D25" s="26">
        <v>10</v>
      </c>
      <c r="E25" s="24">
        <v>20577</v>
      </c>
      <c r="F25" s="24">
        <v>32040</v>
      </c>
    </row>
    <row r="26" spans="1:6" ht="30" x14ac:dyDescent="0.25">
      <c r="A26" s="18">
        <v>22</v>
      </c>
      <c r="B26" s="16" t="s">
        <v>103</v>
      </c>
      <c r="C26" s="28"/>
      <c r="D26" s="26">
        <v>11</v>
      </c>
      <c r="E26" s="24">
        <f>E28+E29</f>
        <v>3003624</v>
      </c>
      <c r="F26" s="24">
        <v>2110755</v>
      </c>
    </row>
    <row r="27" spans="1:6" x14ac:dyDescent="0.25">
      <c r="A27" s="18" t="s">
        <v>281</v>
      </c>
      <c r="B27" s="16" t="s">
        <v>309</v>
      </c>
      <c r="C27" s="28"/>
      <c r="D27" s="26">
        <v>12</v>
      </c>
      <c r="F27" s="24"/>
    </row>
    <row r="28" spans="1:6" x14ac:dyDescent="0.25">
      <c r="A28" s="18" t="s">
        <v>282</v>
      </c>
      <c r="B28" s="16" t="s">
        <v>104</v>
      </c>
      <c r="C28" s="28" t="s">
        <v>857</v>
      </c>
      <c r="D28" s="26">
        <v>13</v>
      </c>
      <c r="E28" s="24">
        <v>3000000</v>
      </c>
      <c r="F28" s="24">
        <v>2110458</v>
      </c>
    </row>
    <row r="29" spans="1:6" ht="30" x14ac:dyDescent="0.25">
      <c r="A29" s="18" t="s">
        <v>283</v>
      </c>
      <c r="B29" s="16" t="s">
        <v>310</v>
      </c>
      <c r="C29" s="28" t="s">
        <v>860</v>
      </c>
      <c r="D29" s="26">
        <v>14</v>
      </c>
      <c r="E29" s="24">
        <v>3624</v>
      </c>
      <c r="F29" s="24">
        <v>297</v>
      </c>
    </row>
    <row r="30" spans="1:6" x14ac:dyDescent="0.25">
      <c r="A30" s="18" t="s">
        <v>284</v>
      </c>
      <c r="B30" s="16" t="s">
        <v>324</v>
      </c>
      <c r="C30" s="28"/>
      <c r="D30" s="26">
        <v>15</v>
      </c>
      <c r="E30" s="24"/>
      <c r="F30" s="24"/>
    </row>
    <row r="31" spans="1:6" x14ac:dyDescent="0.25">
      <c r="A31" s="18">
        <v>240</v>
      </c>
      <c r="B31" s="16" t="s">
        <v>105</v>
      </c>
      <c r="C31" s="28"/>
      <c r="D31" s="26">
        <v>16</v>
      </c>
      <c r="E31" s="24"/>
      <c r="F31" s="24"/>
    </row>
    <row r="32" spans="1:6" ht="30" x14ac:dyDescent="0.25">
      <c r="A32" s="18" t="s">
        <v>4</v>
      </c>
      <c r="B32" s="16" t="s">
        <v>106</v>
      </c>
      <c r="C32" s="28"/>
      <c r="D32" s="26" t="s">
        <v>22</v>
      </c>
      <c r="E32" s="24">
        <f>E34+E35+E36+E37</f>
        <v>272536</v>
      </c>
      <c r="F32" s="24">
        <v>314132</v>
      </c>
    </row>
    <row r="33" spans="1:6" x14ac:dyDescent="0.25">
      <c r="A33" s="18" t="s">
        <v>285</v>
      </c>
      <c r="B33" s="16" t="s">
        <v>325</v>
      </c>
      <c r="C33" s="28"/>
      <c r="D33" s="26">
        <v>18</v>
      </c>
      <c r="E33" s="24"/>
      <c r="F33" s="24"/>
    </row>
    <row r="34" spans="1:6" x14ac:dyDescent="0.25">
      <c r="A34" s="18" t="s">
        <v>286</v>
      </c>
      <c r="B34" s="16" t="s">
        <v>107</v>
      </c>
      <c r="C34" s="28" t="s">
        <v>859</v>
      </c>
      <c r="D34" s="26">
        <v>19</v>
      </c>
      <c r="E34" s="24">
        <v>254290</v>
      </c>
      <c r="F34" s="24">
        <v>268320</v>
      </c>
    </row>
    <row r="35" spans="1:6" x14ac:dyDescent="0.25">
      <c r="A35" s="18" t="s">
        <v>287</v>
      </c>
      <c r="B35" s="16" t="s">
        <v>108</v>
      </c>
      <c r="C35" s="28" t="s">
        <v>858</v>
      </c>
      <c r="D35" s="26">
        <v>20</v>
      </c>
      <c r="E35" s="24">
        <v>15797</v>
      </c>
      <c r="F35" s="24">
        <v>43545</v>
      </c>
    </row>
    <row r="36" spans="1:6" x14ac:dyDescent="0.25">
      <c r="A36" s="18" t="s">
        <v>288</v>
      </c>
      <c r="B36" s="16" t="s">
        <v>109</v>
      </c>
      <c r="C36" s="28" t="s">
        <v>858</v>
      </c>
      <c r="D36" s="26">
        <v>21</v>
      </c>
      <c r="E36" s="24">
        <v>1498</v>
      </c>
      <c r="F36" s="24">
        <v>1498</v>
      </c>
    </row>
    <row r="37" spans="1:6" x14ac:dyDescent="0.25">
      <c r="A37" s="18" t="s">
        <v>289</v>
      </c>
      <c r="B37" s="16" t="s">
        <v>110</v>
      </c>
      <c r="C37" s="28"/>
      <c r="D37" s="26">
        <v>22</v>
      </c>
      <c r="E37" s="24">
        <v>951</v>
      </c>
      <c r="F37" s="24">
        <v>769</v>
      </c>
    </row>
    <row r="38" spans="1:6" x14ac:dyDescent="0.25">
      <c r="A38" s="18">
        <v>32</v>
      </c>
      <c r="B38" s="16" t="s">
        <v>111</v>
      </c>
      <c r="C38" s="28"/>
      <c r="D38" s="26">
        <v>23</v>
      </c>
      <c r="E38" s="24"/>
      <c r="F38" s="24"/>
    </row>
    <row r="39" spans="1:6" x14ac:dyDescent="0.25">
      <c r="A39" s="18" t="s">
        <v>290</v>
      </c>
      <c r="B39" s="16" t="s">
        <v>112</v>
      </c>
      <c r="C39" s="28"/>
      <c r="D39" s="26">
        <v>24</v>
      </c>
      <c r="E39" s="24"/>
      <c r="F39" s="24"/>
    </row>
    <row r="40" spans="1:6" x14ac:dyDescent="0.25">
      <c r="A40" s="18">
        <v>34</v>
      </c>
      <c r="B40" s="16" t="s">
        <v>113</v>
      </c>
      <c r="C40" s="28"/>
      <c r="D40" s="26">
        <v>25</v>
      </c>
      <c r="E40" s="24"/>
      <c r="F40" s="24"/>
    </row>
    <row r="41" spans="1:6" ht="30" x14ac:dyDescent="0.25">
      <c r="A41" s="18"/>
      <c r="B41" s="16" t="s">
        <v>114</v>
      </c>
      <c r="C41" s="28"/>
      <c r="D41" s="26" t="s">
        <v>23</v>
      </c>
      <c r="E41" s="24">
        <f>E16+E17+E32</f>
        <v>34591842</v>
      </c>
      <c r="F41" s="24">
        <v>35644679</v>
      </c>
    </row>
    <row r="42" spans="1:6" x14ac:dyDescent="0.25">
      <c r="A42" s="18"/>
      <c r="B42" s="16" t="s">
        <v>115</v>
      </c>
      <c r="C42" s="28"/>
      <c r="D42" s="26"/>
      <c r="E42" s="24"/>
      <c r="F42" s="24"/>
    </row>
    <row r="43" spans="1:6" ht="30" x14ac:dyDescent="0.25">
      <c r="A43" s="18" t="s">
        <v>5</v>
      </c>
      <c r="B43" s="16" t="s">
        <v>116</v>
      </c>
      <c r="C43" s="28"/>
      <c r="D43" s="26" t="s">
        <v>24</v>
      </c>
      <c r="E43" s="24">
        <f>E44</f>
        <v>2498579</v>
      </c>
      <c r="F43" s="24"/>
    </row>
    <row r="44" spans="1:6" x14ac:dyDescent="0.25">
      <c r="A44" s="18" t="s">
        <v>6</v>
      </c>
      <c r="B44" s="16" t="s">
        <v>117</v>
      </c>
      <c r="C44" s="28" t="s">
        <v>862</v>
      </c>
      <c r="D44" s="26">
        <v>28</v>
      </c>
      <c r="E44" s="24">
        <v>2498579</v>
      </c>
      <c r="F44" s="24"/>
    </row>
    <row r="45" spans="1:6" x14ac:dyDescent="0.25">
      <c r="A45" s="18">
        <v>409</v>
      </c>
      <c r="B45" s="16" t="s">
        <v>118</v>
      </c>
      <c r="C45" s="28"/>
      <c r="D45" s="26">
        <v>29</v>
      </c>
      <c r="E45" s="24"/>
      <c r="F45" s="24"/>
    </row>
    <row r="46" spans="1:6" ht="30" x14ac:dyDescent="0.25">
      <c r="A46" s="18">
        <v>41</v>
      </c>
      <c r="B46" s="16" t="s">
        <v>119</v>
      </c>
      <c r="C46" s="28" t="s">
        <v>861</v>
      </c>
      <c r="D46" s="26">
        <v>30</v>
      </c>
      <c r="E46" s="24">
        <f>E49</f>
        <v>2280</v>
      </c>
      <c r="F46" s="24">
        <v>3298</v>
      </c>
    </row>
    <row r="47" spans="1:6" x14ac:dyDescent="0.25">
      <c r="A47" s="18">
        <v>410</v>
      </c>
      <c r="B47" s="16" t="s">
        <v>120</v>
      </c>
      <c r="C47" s="28"/>
      <c r="D47" s="26">
        <v>31</v>
      </c>
      <c r="E47" s="24"/>
      <c r="F47" s="24"/>
    </row>
    <row r="48" spans="1:6" x14ac:dyDescent="0.25">
      <c r="A48" s="18">
        <v>411</v>
      </c>
      <c r="B48" s="16" t="s">
        <v>121</v>
      </c>
      <c r="C48" s="28"/>
      <c r="D48" s="26">
        <v>32</v>
      </c>
      <c r="E48" s="24"/>
      <c r="F48" s="24"/>
    </row>
    <row r="49" spans="1:6" x14ac:dyDescent="0.25">
      <c r="A49" s="18">
        <v>413</v>
      </c>
      <c r="B49" s="16" t="s">
        <v>122</v>
      </c>
      <c r="C49" s="28" t="s">
        <v>861</v>
      </c>
      <c r="D49" s="26">
        <v>33</v>
      </c>
      <c r="E49" s="24">
        <v>2280</v>
      </c>
      <c r="F49" s="24">
        <v>3298</v>
      </c>
    </row>
    <row r="50" spans="1:6" x14ac:dyDescent="0.25">
      <c r="A50" s="18">
        <v>414</v>
      </c>
      <c r="B50" s="16" t="s">
        <v>123</v>
      </c>
      <c r="C50" s="28"/>
      <c r="D50" s="26">
        <v>34</v>
      </c>
      <c r="E50" s="24"/>
      <c r="F50" s="24"/>
    </row>
    <row r="51" spans="1:6" x14ac:dyDescent="0.25">
      <c r="A51" s="18" t="s">
        <v>7</v>
      </c>
      <c r="B51" s="16" t="s">
        <v>124</v>
      </c>
      <c r="C51" s="28"/>
      <c r="D51" s="26">
        <v>35</v>
      </c>
      <c r="E51" s="24"/>
      <c r="F51" s="24"/>
    </row>
    <row r="52" spans="1:6" x14ac:dyDescent="0.25">
      <c r="A52" s="18">
        <v>42</v>
      </c>
      <c r="B52" s="16" t="s">
        <v>326</v>
      </c>
      <c r="C52" s="28"/>
      <c r="D52" s="26">
        <v>36</v>
      </c>
      <c r="E52" s="24">
        <f>E53+E54</f>
        <v>155601</v>
      </c>
      <c r="F52" s="24">
        <v>89703</v>
      </c>
    </row>
    <row r="53" spans="1:6" ht="15" customHeight="1" x14ac:dyDescent="0.25">
      <c r="A53" s="16" t="s">
        <v>327</v>
      </c>
      <c r="B53" s="16" t="s">
        <v>125</v>
      </c>
      <c r="C53" s="160" t="s">
        <v>863</v>
      </c>
      <c r="D53" s="26">
        <v>37</v>
      </c>
      <c r="E53" s="24">
        <v>155518</v>
      </c>
      <c r="F53" s="24">
        <v>89583</v>
      </c>
    </row>
    <row r="54" spans="1:6" x14ac:dyDescent="0.25">
      <c r="A54" s="18">
        <v>422</v>
      </c>
      <c r="B54" s="16" t="s">
        <v>126</v>
      </c>
      <c r="C54" s="28" t="s">
        <v>861</v>
      </c>
      <c r="D54" s="26">
        <v>38</v>
      </c>
      <c r="E54" s="24">
        <v>83</v>
      </c>
      <c r="F54" s="24">
        <v>120</v>
      </c>
    </row>
    <row r="55" spans="1:6" ht="30" x14ac:dyDescent="0.25">
      <c r="A55" s="18" t="s">
        <v>8</v>
      </c>
      <c r="B55" s="16" t="s">
        <v>127</v>
      </c>
      <c r="C55" s="28"/>
      <c r="D55" s="26" t="s">
        <v>25</v>
      </c>
      <c r="E55" s="24"/>
      <c r="F55" s="24"/>
    </row>
    <row r="56" spans="1:6" x14ac:dyDescent="0.25">
      <c r="A56" s="18">
        <v>430</v>
      </c>
      <c r="B56" s="16" t="s">
        <v>128</v>
      </c>
      <c r="C56" s="28"/>
      <c r="D56" s="26">
        <v>40</v>
      </c>
      <c r="E56" s="24"/>
      <c r="F56" s="24"/>
    </row>
    <row r="57" spans="1:6" x14ac:dyDescent="0.25">
      <c r="A57" s="18">
        <v>431</v>
      </c>
      <c r="B57" s="16" t="s">
        <v>129</v>
      </c>
      <c r="C57" s="28"/>
      <c r="D57" s="26">
        <v>41</v>
      </c>
      <c r="E57" s="24"/>
      <c r="F57" s="24"/>
    </row>
    <row r="58" spans="1:6" ht="30" x14ac:dyDescent="0.25">
      <c r="A58" s="18" t="s">
        <v>9</v>
      </c>
      <c r="B58" s="16" t="s">
        <v>311</v>
      </c>
      <c r="C58" s="28"/>
      <c r="D58" s="26" t="s">
        <v>26</v>
      </c>
      <c r="E58" s="24"/>
      <c r="F58" s="24"/>
    </row>
    <row r="59" spans="1:6" x14ac:dyDescent="0.25">
      <c r="A59" s="18" t="s">
        <v>10</v>
      </c>
      <c r="B59" s="16" t="s">
        <v>130</v>
      </c>
      <c r="C59" s="28"/>
      <c r="D59" s="26">
        <v>43</v>
      </c>
      <c r="E59" s="24"/>
      <c r="F59" s="24"/>
    </row>
    <row r="60" spans="1:6" x14ac:dyDescent="0.25">
      <c r="A60" s="18" t="s">
        <v>11</v>
      </c>
      <c r="B60" s="16" t="s">
        <v>131</v>
      </c>
      <c r="C60" s="28"/>
      <c r="D60" s="26">
        <v>44</v>
      </c>
      <c r="E60" s="24"/>
      <c r="F60" s="24"/>
    </row>
    <row r="61" spans="1:6" x14ac:dyDescent="0.25">
      <c r="A61" s="18" t="s">
        <v>12</v>
      </c>
      <c r="B61" s="16" t="s">
        <v>132</v>
      </c>
      <c r="C61" s="28"/>
      <c r="D61" s="26">
        <v>45</v>
      </c>
      <c r="E61" s="24"/>
      <c r="F61" s="24"/>
    </row>
    <row r="62" spans="1:6" x14ac:dyDescent="0.25">
      <c r="A62" s="18">
        <v>449</v>
      </c>
      <c r="B62" s="16" t="s">
        <v>328</v>
      </c>
      <c r="C62" s="28"/>
      <c r="D62" s="26">
        <v>46</v>
      </c>
      <c r="E62" s="24"/>
      <c r="F62" s="24"/>
    </row>
    <row r="63" spans="1:6" ht="15" customHeight="1" x14ac:dyDescent="0.25">
      <c r="A63" s="18" t="s">
        <v>13</v>
      </c>
      <c r="B63" s="16" t="s">
        <v>133</v>
      </c>
      <c r="C63" s="28"/>
      <c r="D63" s="26">
        <v>47</v>
      </c>
      <c r="E63" s="24"/>
      <c r="F63" s="24"/>
    </row>
    <row r="64" spans="1:6" x14ac:dyDescent="0.25">
      <c r="A64" s="18">
        <v>450</v>
      </c>
      <c r="B64" s="16" t="s">
        <v>134</v>
      </c>
      <c r="C64" s="28"/>
      <c r="D64" s="26">
        <v>48</v>
      </c>
      <c r="E64" s="24"/>
      <c r="F64" s="24"/>
    </row>
    <row r="65" spans="1:7" x14ac:dyDescent="0.25">
      <c r="A65" s="18">
        <v>460</v>
      </c>
      <c r="B65" s="16" t="s">
        <v>135</v>
      </c>
      <c r="C65" s="28"/>
      <c r="D65" s="26">
        <v>49</v>
      </c>
      <c r="E65" s="24"/>
      <c r="F65" s="24"/>
    </row>
    <row r="66" spans="1:7" x14ac:dyDescent="0.25">
      <c r="A66" s="18" t="s">
        <v>14</v>
      </c>
      <c r="B66" s="16" t="s">
        <v>136</v>
      </c>
      <c r="C66" s="28"/>
      <c r="D66" s="26">
        <v>50</v>
      </c>
      <c r="E66" s="24"/>
      <c r="F66" s="24"/>
    </row>
    <row r="67" spans="1:7" x14ac:dyDescent="0.25">
      <c r="A67" s="18" t="s">
        <v>15</v>
      </c>
      <c r="B67" s="16" t="s">
        <v>137</v>
      </c>
      <c r="C67" s="28"/>
      <c r="D67" s="26">
        <v>51</v>
      </c>
      <c r="E67" s="24"/>
      <c r="F67" s="24"/>
    </row>
    <row r="68" spans="1:7" x14ac:dyDescent="0.25">
      <c r="A68" s="18">
        <v>490</v>
      </c>
      <c r="B68" s="16" t="s">
        <v>138</v>
      </c>
      <c r="C68" s="28"/>
      <c r="D68" s="26">
        <v>52</v>
      </c>
      <c r="E68" s="24"/>
      <c r="F68" s="24"/>
    </row>
    <row r="69" spans="1:7" ht="30" x14ac:dyDescent="0.25">
      <c r="A69" s="18"/>
      <c r="B69" s="16" t="s">
        <v>139</v>
      </c>
      <c r="C69" s="28"/>
      <c r="D69" s="26" t="s">
        <v>27</v>
      </c>
      <c r="E69" s="24">
        <f>E43+E46+E52</f>
        <v>2656460</v>
      </c>
      <c r="F69" s="24">
        <v>93001</v>
      </c>
    </row>
    <row r="70" spans="1:7" x14ac:dyDescent="0.25">
      <c r="A70" s="18"/>
      <c r="B70" s="16" t="s">
        <v>140</v>
      </c>
      <c r="C70" s="28"/>
      <c r="D70" s="26"/>
      <c r="E70" s="24">
        <f>E41-E69</f>
        <v>31935382</v>
      </c>
      <c r="F70" s="24">
        <v>35551678</v>
      </c>
    </row>
    <row r="71" spans="1:7" ht="30" x14ac:dyDescent="0.25">
      <c r="A71" s="18" t="s">
        <v>16</v>
      </c>
      <c r="B71" s="16" t="s">
        <v>141</v>
      </c>
      <c r="C71" s="28" t="s">
        <v>864</v>
      </c>
      <c r="D71" s="26" t="s">
        <v>28</v>
      </c>
      <c r="E71" s="24">
        <f>E74</f>
        <v>21098374</v>
      </c>
      <c r="F71" s="24">
        <v>22568968</v>
      </c>
    </row>
    <row r="72" spans="1:7" x14ac:dyDescent="0.25">
      <c r="A72" s="18">
        <v>510</v>
      </c>
      <c r="B72" s="16" t="s">
        <v>142</v>
      </c>
      <c r="C72" s="28"/>
      <c r="D72" s="26">
        <v>55</v>
      </c>
      <c r="E72" s="24"/>
      <c r="F72" s="24"/>
    </row>
    <row r="73" spans="1:7" x14ac:dyDescent="0.25">
      <c r="A73" s="18">
        <v>519</v>
      </c>
      <c r="B73" s="16" t="s">
        <v>143</v>
      </c>
      <c r="C73" s="28"/>
      <c r="D73" s="26">
        <v>56</v>
      </c>
      <c r="E73" s="24"/>
      <c r="F73" s="24"/>
    </row>
    <row r="74" spans="1:7" x14ac:dyDescent="0.25">
      <c r="A74" s="18">
        <v>512</v>
      </c>
      <c r="B74" s="16" t="s">
        <v>144</v>
      </c>
      <c r="C74" s="28" t="s">
        <v>864</v>
      </c>
      <c r="D74" s="26">
        <v>57</v>
      </c>
      <c r="E74" s="24">
        <v>21098374</v>
      </c>
      <c r="F74" s="24">
        <v>22568968</v>
      </c>
    </row>
    <row r="75" spans="1:7" x14ac:dyDescent="0.25">
      <c r="A75" s="18">
        <v>513</v>
      </c>
      <c r="B75" s="16" t="s">
        <v>145</v>
      </c>
      <c r="C75" s="28"/>
      <c r="D75" s="26">
        <v>58</v>
      </c>
      <c r="E75" s="24"/>
      <c r="F75" s="24"/>
    </row>
    <row r="76" spans="1:7" x14ac:dyDescent="0.25">
      <c r="A76" s="18">
        <v>52</v>
      </c>
      <c r="B76" s="16" t="s">
        <v>146</v>
      </c>
      <c r="C76" s="28"/>
      <c r="D76" s="26">
        <v>59</v>
      </c>
      <c r="E76" s="24"/>
      <c r="F76" s="24"/>
    </row>
    <row r="77" spans="1:7" x14ac:dyDescent="0.25">
      <c r="A77" s="18">
        <v>520</v>
      </c>
      <c r="B77" s="16" t="s">
        <v>147</v>
      </c>
      <c r="C77" s="28"/>
      <c r="D77" s="26">
        <v>60</v>
      </c>
      <c r="E77" s="24"/>
      <c r="F77" s="24"/>
    </row>
    <row r="78" spans="1:7" x14ac:dyDescent="0.25">
      <c r="A78" s="18">
        <v>521</v>
      </c>
      <c r="B78" s="16" t="s">
        <v>148</v>
      </c>
      <c r="C78" s="28"/>
      <c r="D78" s="26">
        <v>61</v>
      </c>
      <c r="E78" s="24"/>
      <c r="F78" s="24"/>
    </row>
    <row r="79" spans="1:7" x14ac:dyDescent="0.25">
      <c r="A79" s="18">
        <v>53</v>
      </c>
      <c r="B79" s="16" t="s">
        <v>149</v>
      </c>
      <c r="C79" s="28"/>
      <c r="D79" s="26">
        <v>62</v>
      </c>
      <c r="E79" s="24">
        <v>3434.3</v>
      </c>
      <c r="F79" s="24">
        <v>40308</v>
      </c>
      <c r="G79" s="25"/>
    </row>
    <row r="80" spans="1:7" ht="45" x14ac:dyDescent="0.25">
      <c r="A80" s="18" t="s">
        <v>17</v>
      </c>
      <c r="B80" s="16" t="s">
        <v>312</v>
      </c>
      <c r="C80" s="28" t="s">
        <v>865</v>
      </c>
      <c r="D80" s="26" t="s">
        <v>29</v>
      </c>
      <c r="E80" s="24">
        <v>3434.3</v>
      </c>
      <c r="F80" s="24">
        <v>40308</v>
      </c>
    </row>
    <row r="81" spans="1:6" x14ac:dyDescent="0.25">
      <c r="A81" s="18">
        <v>531</v>
      </c>
      <c r="B81" s="16" t="s">
        <v>150</v>
      </c>
      <c r="C81" s="28"/>
      <c r="D81" s="26">
        <v>64</v>
      </c>
      <c r="E81" s="24"/>
      <c r="F81" s="24"/>
    </row>
    <row r="82" spans="1:6" x14ac:dyDescent="0.25">
      <c r="A82" s="18">
        <v>532</v>
      </c>
      <c r="B82" s="16" t="s">
        <v>151</v>
      </c>
      <c r="C82" s="28"/>
      <c r="D82" s="26">
        <v>65</v>
      </c>
      <c r="E82" s="24"/>
      <c r="F82" s="24"/>
    </row>
    <row r="83" spans="1:6" x14ac:dyDescent="0.25">
      <c r="A83" s="18">
        <v>54</v>
      </c>
      <c r="B83" s="16" t="s">
        <v>152</v>
      </c>
      <c r="C83" s="28"/>
      <c r="D83" s="26">
        <v>66</v>
      </c>
      <c r="E83" s="24"/>
      <c r="F83" s="24"/>
    </row>
    <row r="84" spans="1:6" x14ac:dyDescent="0.25">
      <c r="A84" s="18">
        <v>540</v>
      </c>
      <c r="B84" s="16" t="s">
        <v>153</v>
      </c>
      <c r="C84" s="28"/>
      <c r="D84" s="26">
        <v>67</v>
      </c>
      <c r="E84" s="24"/>
      <c r="F84" s="24"/>
    </row>
    <row r="85" spans="1:6" x14ac:dyDescent="0.25">
      <c r="A85" s="18">
        <v>541</v>
      </c>
      <c r="B85" s="16" t="s">
        <v>154</v>
      </c>
      <c r="C85" s="28"/>
      <c r="D85" s="26">
        <v>68</v>
      </c>
      <c r="E85" s="24"/>
      <c r="F85" s="24"/>
    </row>
    <row r="86" spans="1:6" x14ac:dyDescent="0.25">
      <c r="A86" s="18">
        <v>55</v>
      </c>
      <c r="B86" s="16" t="s">
        <v>155</v>
      </c>
      <c r="C86" s="28"/>
      <c r="D86" s="26">
        <v>69</v>
      </c>
      <c r="E86" s="24">
        <f>E87+E88</f>
        <v>13352579</v>
      </c>
      <c r="F86" s="24">
        <v>13352579</v>
      </c>
    </row>
    <row r="87" spans="1:6" x14ac:dyDescent="0.25">
      <c r="A87" s="18">
        <v>550</v>
      </c>
      <c r="B87" s="16" t="s">
        <v>156</v>
      </c>
      <c r="C87" s="28"/>
      <c r="D87" s="26">
        <v>70</v>
      </c>
      <c r="E87" s="24">
        <v>13352579</v>
      </c>
      <c r="F87" s="24">
        <v>4344035</v>
      </c>
    </row>
    <row r="88" spans="1:6" x14ac:dyDescent="0.25">
      <c r="A88" s="18">
        <v>551</v>
      </c>
      <c r="B88" s="16" t="s">
        <v>157</v>
      </c>
      <c r="C88" s="28"/>
      <c r="D88" s="26">
        <v>71</v>
      </c>
      <c r="E88" s="24"/>
      <c r="F88" s="24">
        <v>9008544</v>
      </c>
    </row>
    <row r="89" spans="1:6" x14ac:dyDescent="0.25">
      <c r="A89" s="18">
        <v>56</v>
      </c>
      <c r="B89" s="16" t="s">
        <v>158</v>
      </c>
      <c r="C89" s="28"/>
      <c r="D89" s="26">
        <v>72</v>
      </c>
      <c r="E89" s="24">
        <f>E90+E91</f>
        <v>2519005</v>
      </c>
      <c r="F89" s="24">
        <v>410177</v>
      </c>
    </row>
    <row r="90" spans="1:6" x14ac:dyDescent="0.25">
      <c r="A90" s="18">
        <v>560</v>
      </c>
      <c r="B90" s="16" t="s">
        <v>159</v>
      </c>
      <c r="C90" s="28"/>
      <c r="D90" s="26">
        <v>73</v>
      </c>
      <c r="E90" s="24">
        <v>410177</v>
      </c>
      <c r="F90" s="24">
        <v>410177</v>
      </c>
    </row>
    <row r="91" spans="1:6" x14ac:dyDescent="0.25">
      <c r="A91" s="18">
        <v>561</v>
      </c>
      <c r="B91" s="16" t="s">
        <v>160</v>
      </c>
      <c r="C91" s="28"/>
      <c r="D91" s="26">
        <v>74</v>
      </c>
      <c r="E91" s="24">
        <f>'2'!E74</f>
        <v>2108828</v>
      </c>
      <c r="F91" s="24"/>
    </row>
    <row r="92" spans="1:6" ht="30" x14ac:dyDescent="0.25">
      <c r="A92" s="18"/>
      <c r="B92" s="16" t="s">
        <v>161</v>
      </c>
      <c r="C92" s="28"/>
      <c r="D92" s="26" t="s">
        <v>30</v>
      </c>
      <c r="E92" s="24">
        <f>E71+E79+E86-E89</f>
        <v>31935382.299999997</v>
      </c>
      <c r="F92" s="24">
        <v>35551678</v>
      </c>
    </row>
    <row r="93" spans="1:6" x14ac:dyDescent="0.25">
      <c r="A93" s="18"/>
      <c r="B93" s="16" t="s">
        <v>162</v>
      </c>
      <c r="C93" s="28" t="s">
        <v>864</v>
      </c>
      <c r="D93" s="26">
        <v>76</v>
      </c>
      <c r="E93" s="24">
        <v>5061624.2757394901</v>
      </c>
      <c r="F93" s="24">
        <v>5280175.7054797597</v>
      </c>
    </row>
    <row r="94" spans="1:6" ht="30" x14ac:dyDescent="0.25">
      <c r="A94" s="18"/>
      <c r="B94" s="16" t="s">
        <v>163</v>
      </c>
      <c r="C94" s="17"/>
      <c r="D94" s="26">
        <v>77</v>
      </c>
      <c r="E94" s="27">
        <v>6.3093000000000004</v>
      </c>
      <c r="F94" s="27">
        <v>6.7329999999999997</v>
      </c>
    </row>
    <row r="95" spans="1:6" x14ac:dyDescent="0.25">
      <c r="A95" s="18"/>
      <c r="B95" s="16" t="s">
        <v>164</v>
      </c>
      <c r="C95" s="17"/>
      <c r="D95" s="26"/>
      <c r="E95" s="24"/>
      <c r="F95" s="24"/>
    </row>
    <row r="96" spans="1:6" x14ac:dyDescent="0.25">
      <c r="A96" s="18">
        <v>98</v>
      </c>
      <c r="B96" s="16" t="s">
        <v>165</v>
      </c>
      <c r="C96" s="17"/>
      <c r="D96" s="26">
        <v>78</v>
      </c>
      <c r="E96" s="24"/>
      <c r="F96" s="24">
        <v>0</v>
      </c>
    </row>
    <row r="97" spans="1:6" x14ac:dyDescent="0.25">
      <c r="A97" s="18">
        <v>99</v>
      </c>
      <c r="B97" s="16" t="s">
        <v>166</v>
      </c>
      <c r="C97" s="17"/>
      <c r="D97" s="26">
        <v>79</v>
      </c>
      <c r="E97" s="24"/>
      <c r="F97" s="24">
        <v>0</v>
      </c>
    </row>
    <row r="99" spans="1:6" ht="23.25" customHeight="1" x14ac:dyDescent="0.25">
      <c r="A99" s="8" t="s">
        <v>83</v>
      </c>
      <c r="B99" s="179" t="s">
        <v>85</v>
      </c>
      <c r="C99" s="179"/>
      <c r="D99" s="8" t="s">
        <v>84</v>
      </c>
      <c r="E99" s="180" t="s">
        <v>86</v>
      </c>
      <c r="F99" s="180"/>
    </row>
    <row r="100" spans="1:6" x14ac:dyDescent="0.25">
      <c r="A100" s="8" t="s">
        <v>979</v>
      </c>
      <c r="B100" s="181" t="s">
        <v>873</v>
      </c>
      <c r="C100" s="181"/>
      <c r="D100" s="8"/>
      <c r="E100" s="181" t="s">
        <v>854</v>
      </c>
      <c r="F100" s="181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A10" sqref="A10:G10"/>
    </sheetView>
  </sheetViews>
  <sheetFormatPr defaultColWidth="8" defaultRowHeight="12.75" customHeight="1" x14ac:dyDescent="0.2"/>
  <cols>
    <col min="1" max="1" width="31.42578125" style="29" customWidth="1"/>
    <col min="2" max="2" width="17.85546875" style="29" customWidth="1"/>
    <col min="3" max="3" width="20" style="29" customWidth="1"/>
    <col min="4" max="4" width="16" style="29" customWidth="1"/>
    <col min="5" max="5" width="19.7109375" style="29" customWidth="1"/>
    <col min="6" max="6" width="14.140625" style="29" customWidth="1"/>
    <col min="7" max="7" width="15" style="29" customWidth="1"/>
    <col min="8" max="8" width="10.140625" style="29" customWidth="1"/>
    <col min="9" max="9" width="11.42578125" style="29" hidden="1" customWidth="1"/>
    <col min="10" max="256" width="9.140625" style="29" customWidth="1"/>
    <col min="257" max="16384" width="8" style="43"/>
  </cols>
  <sheetData>
    <row r="1" spans="1:7" x14ac:dyDescent="0.2">
      <c r="A1" s="29" t="str">
        <f>'[1]1'!A1</f>
        <v xml:space="preserve">Naziv investicionog fonda: </v>
      </c>
      <c r="B1" s="29" t="s">
        <v>851</v>
      </c>
    </row>
    <row r="2" spans="1:7" x14ac:dyDescent="0.2">
      <c r="A2" s="29" t="str">
        <f>'[1]1'!A2</f>
        <v xml:space="preserve">Registarski broj investicionog fonda: </v>
      </c>
    </row>
    <row r="3" spans="1:7" x14ac:dyDescent="0.2">
      <c r="A3" s="29" t="str">
        <f>'[1]1'!A3</f>
        <v>Naziv društva za upravljanje investicionim fondom: Društvo za upravljanje investicionim fondovima Kristal invest A.D. Banja Luka</v>
      </c>
    </row>
    <row r="4" spans="1:7" x14ac:dyDescent="0.2">
      <c r="A4" s="29" t="str">
        <f>'[1]1'!A4</f>
        <v>Matični broj društva za upravljanje investicionim fondom: 01935615</v>
      </c>
    </row>
    <row r="5" spans="1:7" x14ac:dyDescent="0.2">
      <c r="A5" s="29" t="str">
        <f>'[1]1'!A5</f>
        <v>JIB društva za upravljanje investicionim fondom: 4400819920004</v>
      </c>
    </row>
    <row r="6" spans="1:7" x14ac:dyDescent="0.2">
      <c r="A6" s="29" t="str">
        <f>'[1]1'!A6</f>
        <v>JIB zatvorenog investicionog fonda: JP-M-7</v>
      </c>
    </row>
    <row r="9" spans="1:7" x14ac:dyDescent="0.2">
      <c r="A9" s="188" t="s">
        <v>366</v>
      </c>
      <c r="B9" s="188"/>
      <c r="C9" s="188"/>
      <c r="D9" s="188"/>
      <c r="E9" s="188"/>
      <c r="F9" s="188"/>
      <c r="G9" s="188"/>
    </row>
    <row r="10" spans="1:7" x14ac:dyDescent="0.2">
      <c r="A10" s="188" t="s">
        <v>961</v>
      </c>
      <c r="B10" s="188"/>
      <c r="C10" s="188"/>
      <c r="D10" s="188"/>
      <c r="E10" s="188"/>
      <c r="F10" s="188"/>
      <c r="G10" s="188"/>
    </row>
    <row r="11" spans="1:7" x14ac:dyDescent="0.2">
      <c r="B11" s="31"/>
      <c r="C11" s="31"/>
      <c r="D11" s="31"/>
      <c r="E11" s="31"/>
      <c r="F11" s="31"/>
      <c r="G11" s="31"/>
    </row>
    <row r="12" spans="1:7" x14ac:dyDescent="0.2">
      <c r="A12" s="83" t="s">
        <v>769</v>
      </c>
    </row>
    <row r="13" spans="1:7" x14ac:dyDescent="0.2">
      <c r="A13" s="83"/>
    </row>
    <row r="14" spans="1:7" s="59" customFormat="1" ht="38.25" customHeight="1" x14ac:dyDescent="0.2">
      <c r="A14" s="33" t="s">
        <v>770</v>
      </c>
      <c r="B14" s="33" t="s">
        <v>771</v>
      </c>
      <c r="C14" s="33" t="s">
        <v>772</v>
      </c>
      <c r="D14" s="33" t="s">
        <v>773</v>
      </c>
      <c r="E14" s="33" t="s">
        <v>774</v>
      </c>
      <c r="F14" s="33" t="s">
        <v>775</v>
      </c>
    </row>
    <row r="15" spans="1:7" x14ac:dyDescent="0.2">
      <c r="A15" s="106"/>
      <c r="B15" s="107"/>
      <c r="C15" s="107"/>
      <c r="D15" s="107"/>
      <c r="E15" s="108"/>
      <c r="F15" s="108"/>
    </row>
    <row r="16" spans="1:7" x14ac:dyDescent="0.2">
      <c r="A16" s="83"/>
    </row>
    <row r="17" spans="1:7" ht="37.5" customHeight="1" x14ac:dyDescent="0.2">
      <c r="A17" s="100" t="s">
        <v>83</v>
      </c>
      <c r="B17" s="100" t="s">
        <v>85</v>
      </c>
      <c r="D17" s="100" t="s">
        <v>84</v>
      </c>
      <c r="E17" s="212" t="s">
        <v>86</v>
      </c>
      <c r="F17" s="212"/>
      <c r="G17" s="212"/>
    </row>
    <row r="18" spans="1:7" ht="33" customHeight="1" x14ac:dyDescent="0.2">
      <c r="A18" s="175" t="s">
        <v>981</v>
      </c>
      <c r="B18" s="101" t="s">
        <v>873</v>
      </c>
      <c r="E18" s="211" t="s">
        <v>365</v>
      </c>
      <c r="F18" s="211"/>
      <c r="G18" s="211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8"/>
      <c r="D25" s="188"/>
      <c r="E25" s="188"/>
    </row>
    <row r="26" spans="1:7" x14ac:dyDescent="0.2">
      <c r="C26" s="188"/>
      <c r="D26" s="188"/>
      <c r="E26" s="188"/>
    </row>
    <row r="27" spans="1:7" x14ac:dyDescent="0.2">
      <c r="C27" s="188"/>
      <c r="D27" s="188"/>
      <c r="E27" s="18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C14" sqref="C14"/>
    </sheetView>
  </sheetViews>
  <sheetFormatPr defaultColWidth="8" defaultRowHeight="12.75" customHeight="1" x14ac:dyDescent="0.2"/>
  <cols>
    <col min="1" max="1" width="31.42578125" style="29" customWidth="1"/>
    <col min="2" max="2" width="17.85546875" style="29" customWidth="1"/>
    <col min="3" max="3" width="20" style="29" customWidth="1"/>
    <col min="4" max="4" width="16" style="29" customWidth="1"/>
    <col min="5" max="5" width="19.7109375" style="29" customWidth="1"/>
    <col min="6" max="6" width="14.140625" style="29" customWidth="1"/>
    <col min="7" max="7" width="15" style="29" customWidth="1"/>
    <col min="8" max="8" width="10.140625" style="29" customWidth="1"/>
    <col min="9" max="9" width="11.42578125" style="29" hidden="1" customWidth="1"/>
    <col min="10" max="256" width="9.140625" style="29" customWidth="1"/>
    <col min="257" max="16384" width="8" style="43"/>
  </cols>
  <sheetData>
    <row r="1" spans="1:7" x14ac:dyDescent="0.2">
      <c r="A1" s="29" t="str">
        <f>'[1]1'!A1</f>
        <v xml:space="preserve">Naziv investicionog fonda: </v>
      </c>
      <c r="B1" s="29" t="s">
        <v>851</v>
      </c>
    </row>
    <row r="2" spans="1:7" x14ac:dyDescent="0.2">
      <c r="A2" s="29" t="str">
        <f>'[1]1'!A2</f>
        <v xml:space="preserve">Registarski broj investicionog fonda: </v>
      </c>
    </row>
    <row r="3" spans="1:7" x14ac:dyDescent="0.2">
      <c r="A3" s="29" t="str">
        <f>'[1]1'!A3</f>
        <v>Naziv društva za upravljanje investicionim fondom: Društvo za upravljanje investicionim fondovima Kristal invest A.D. Banja Luka</v>
      </c>
    </row>
    <row r="4" spans="1:7" x14ac:dyDescent="0.2">
      <c r="A4" s="29" t="str">
        <f>'[1]1'!A4</f>
        <v>Matični broj društva za upravljanje investicionim fondom: 01935615</v>
      </c>
    </row>
    <row r="5" spans="1:7" x14ac:dyDescent="0.2">
      <c r="A5" s="29" t="str">
        <f>'[1]1'!A5</f>
        <v>JIB društva za upravljanje investicionim fondom: 4400819920004</v>
      </c>
    </row>
    <row r="6" spans="1:7" x14ac:dyDescent="0.2">
      <c r="A6" s="29" t="str">
        <f>'[1]1'!A6</f>
        <v>JIB zatvorenog investicionog fonda: JP-M-7</v>
      </c>
    </row>
    <row r="9" spans="1:7" x14ac:dyDescent="0.2">
      <c r="A9" s="188" t="s">
        <v>366</v>
      </c>
      <c r="B9" s="188"/>
      <c r="C9" s="188"/>
      <c r="D9" s="188"/>
      <c r="E9" s="188"/>
      <c r="F9" s="188"/>
      <c r="G9" s="188"/>
    </row>
    <row r="10" spans="1:7" x14ac:dyDescent="0.2">
      <c r="A10" s="188" t="s">
        <v>958</v>
      </c>
      <c r="B10" s="188"/>
      <c r="C10" s="188"/>
      <c r="D10" s="188"/>
      <c r="E10" s="188"/>
      <c r="F10" s="188"/>
      <c r="G10" s="188"/>
    </row>
    <row r="11" spans="1:7" x14ac:dyDescent="0.2">
      <c r="B11" s="31"/>
      <c r="C11" s="31"/>
      <c r="D11" s="31"/>
      <c r="E11" s="31"/>
      <c r="F11" s="31"/>
      <c r="G11" s="31"/>
    </row>
    <row r="12" spans="1:7" x14ac:dyDescent="0.2">
      <c r="A12" s="83" t="s">
        <v>776</v>
      </c>
    </row>
    <row r="13" spans="1:7" x14ac:dyDescent="0.2">
      <c r="A13" s="83"/>
    </row>
    <row r="14" spans="1:7" s="59" customFormat="1" ht="38.25" customHeight="1" x14ac:dyDescent="0.2">
      <c r="A14" s="33" t="s">
        <v>770</v>
      </c>
      <c r="B14" s="33" t="s">
        <v>777</v>
      </c>
      <c r="C14" s="33" t="s">
        <v>771</v>
      </c>
      <c r="D14" s="33" t="s">
        <v>778</v>
      </c>
      <c r="E14" s="33" t="s">
        <v>779</v>
      </c>
      <c r="F14" s="33" t="s">
        <v>780</v>
      </c>
    </row>
    <row r="15" spans="1:7" x14ac:dyDescent="0.2">
      <c r="A15" s="106"/>
      <c r="B15" s="109"/>
      <c r="C15" s="107"/>
      <c r="D15" s="107"/>
      <c r="E15" s="108"/>
      <c r="F15" s="107"/>
    </row>
    <row r="16" spans="1:7" x14ac:dyDescent="0.2">
      <c r="A16" s="83"/>
    </row>
    <row r="17" spans="1:7" ht="37.5" customHeight="1" x14ac:dyDescent="0.2">
      <c r="A17" s="100" t="s">
        <v>83</v>
      </c>
      <c r="B17" s="100" t="s">
        <v>85</v>
      </c>
      <c r="D17" s="100" t="s">
        <v>84</v>
      </c>
      <c r="E17" s="212" t="s">
        <v>86</v>
      </c>
      <c r="F17" s="212"/>
      <c r="G17" s="212"/>
    </row>
    <row r="18" spans="1:7" ht="33" customHeight="1" x14ac:dyDescent="0.2">
      <c r="A18" s="175" t="s">
        <v>981</v>
      </c>
      <c r="B18" s="101" t="s">
        <v>873</v>
      </c>
      <c r="E18" s="211" t="s">
        <v>365</v>
      </c>
      <c r="F18" s="211"/>
      <c r="G18" s="211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8"/>
      <c r="D25" s="188"/>
      <c r="E25" s="188"/>
    </row>
    <row r="26" spans="1:7" x14ac:dyDescent="0.2">
      <c r="C26" s="188"/>
      <c r="D26" s="188"/>
      <c r="E26" s="188"/>
    </row>
    <row r="27" spans="1:7" x14ac:dyDescent="0.2">
      <c r="C27" s="188"/>
      <c r="D27" s="188"/>
      <c r="E27" s="18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9" sqref="D29"/>
    </sheetView>
  </sheetViews>
  <sheetFormatPr defaultColWidth="8" defaultRowHeight="12.75" customHeight="1" x14ac:dyDescent="0.2"/>
  <cols>
    <col min="1" max="1" width="8.85546875" style="29" customWidth="1"/>
    <col min="2" max="2" width="7.5703125" style="29" customWidth="1"/>
    <col min="3" max="3" width="29.28515625" style="29" customWidth="1"/>
    <col min="4" max="4" width="28.7109375" style="29" customWidth="1"/>
    <col min="5" max="5" width="22.42578125" style="29" customWidth="1"/>
    <col min="6" max="6" width="7.28515625" style="29" customWidth="1"/>
    <col min="7" max="7" width="18.5703125" style="29" customWidth="1"/>
    <col min="8" max="8" width="15.42578125" style="29" customWidth="1"/>
    <col min="9" max="256" width="9.140625" style="29" customWidth="1"/>
    <col min="257" max="16384" width="8" style="43"/>
  </cols>
  <sheetData>
    <row r="1" spans="2:11" x14ac:dyDescent="0.2">
      <c r="B1" s="29" t="str">
        <f>'[1]1'!A1</f>
        <v xml:space="preserve">Naziv investicionog fonda: </v>
      </c>
      <c r="D1" s="29" t="s">
        <v>851</v>
      </c>
    </row>
    <row r="2" spans="2:11" x14ac:dyDescent="0.2">
      <c r="B2" s="29" t="str">
        <f>'[1]1'!A2</f>
        <v xml:space="preserve">Registarski broj investicionog fonda: </v>
      </c>
      <c r="G2" s="110"/>
      <c r="H2" s="110"/>
      <c r="I2" s="110"/>
      <c r="J2" s="110"/>
      <c r="K2" s="110"/>
    </row>
    <row r="3" spans="2:11" x14ac:dyDescent="0.2">
      <c r="B3" s="29" t="str">
        <f>'[1]1'!A3</f>
        <v>Naziv društva za upravljanje investicionim fondom: Društvo za upravljanje investicionim fondovima Kristal invest A.D. Banja Luka</v>
      </c>
      <c r="G3" s="110"/>
      <c r="H3" s="110"/>
      <c r="I3" s="110"/>
      <c r="J3" s="110"/>
      <c r="K3" s="110"/>
    </row>
    <row r="4" spans="2:11" x14ac:dyDescent="0.2">
      <c r="B4" s="29" t="str">
        <f>'[1]1'!A4</f>
        <v>Matični broj društva za upravljanje investicionim fondom: 01935615</v>
      </c>
    </row>
    <row r="5" spans="2:11" x14ac:dyDescent="0.2">
      <c r="B5" s="29" t="str">
        <f>'[1]1'!A5</f>
        <v>JIB društva za upravljanje investicionim fondom: 4400819920004</v>
      </c>
    </row>
    <row r="6" spans="2:11" x14ac:dyDescent="0.2">
      <c r="B6" s="29" t="str">
        <f>'[1]1'!A6</f>
        <v>JIB zatvorenog investicionog fonda: JP-M-7</v>
      </c>
    </row>
    <row r="11" spans="2:11" x14ac:dyDescent="0.2">
      <c r="B11" s="188" t="s">
        <v>781</v>
      </c>
      <c r="C11" s="188"/>
      <c r="D11" s="188"/>
      <c r="E11" s="188"/>
    </row>
    <row r="12" spans="2:11" x14ac:dyDescent="0.2">
      <c r="B12" s="188" t="s">
        <v>962</v>
      </c>
      <c r="C12" s="188"/>
      <c r="D12" s="188"/>
      <c r="E12" s="188"/>
    </row>
    <row r="16" spans="2:11" ht="25.5" customHeight="1" x14ac:dyDescent="0.2">
      <c r="B16" s="33" t="s">
        <v>80</v>
      </c>
      <c r="C16" s="33" t="s">
        <v>368</v>
      </c>
      <c r="D16" s="33" t="s">
        <v>373</v>
      </c>
      <c r="E16" s="33" t="s">
        <v>375</v>
      </c>
    </row>
    <row r="17" spans="1:7" ht="15" customHeight="1" x14ac:dyDescent="0.2">
      <c r="B17" s="34">
        <v>1</v>
      </c>
      <c r="C17" s="32">
        <v>2</v>
      </c>
      <c r="D17" s="32">
        <v>3</v>
      </c>
      <c r="E17" s="32">
        <v>4</v>
      </c>
    </row>
    <row r="18" spans="1:7" ht="20.100000000000001" customHeight="1" x14ac:dyDescent="0.2">
      <c r="B18" s="33" t="s">
        <v>345</v>
      </c>
      <c r="C18" s="62" t="s">
        <v>782</v>
      </c>
      <c r="D18" s="172">
        <v>21101261.739999998</v>
      </c>
      <c r="E18" s="111">
        <v>61.000700000000002</v>
      </c>
    </row>
    <row r="19" spans="1:7" ht="20.100000000000001" customHeight="1" x14ac:dyDescent="0.2">
      <c r="B19" s="33" t="s">
        <v>347</v>
      </c>
      <c r="C19" s="62" t="s">
        <v>783</v>
      </c>
      <c r="D19" s="172">
        <v>5197795.1399999997</v>
      </c>
      <c r="E19" s="111">
        <v>15.0261</v>
      </c>
    </row>
    <row r="20" spans="1:7" ht="20.100000000000001" customHeight="1" x14ac:dyDescent="0.2">
      <c r="B20" s="33" t="s">
        <v>349</v>
      </c>
      <c r="C20" s="62" t="s">
        <v>689</v>
      </c>
      <c r="D20" s="172"/>
      <c r="E20" s="111"/>
    </row>
    <row r="21" spans="1:7" ht="20.100000000000001" customHeight="1" x14ac:dyDescent="0.2">
      <c r="B21" s="33" t="s">
        <v>44</v>
      </c>
      <c r="C21" s="62" t="s">
        <v>784</v>
      </c>
      <c r="D21" s="172">
        <v>3000000</v>
      </c>
      <c r="E21" s="111">
        <v>8.6725999999999992</v>
      </c>
    </row>
    <row r="22" spans="1:7" ht="20.100000000000001" customHeight="1" x14ac:dyDescent="0.2">
      <c r="B22" s="33" t="s">
        <v>682</v>
      </c>
      <c r="C22" s="62" t="s">
        <v>785</v>
      </c>
      <c r="D22" s="172">
        <v>4996048.1399999997</v>
      </c>
      <c r="E22" s="111">
        <v>14.4429</v>
      </c>
    </row>
    <row r="23" spans="1:7" ht="20.100000000000001" customHeight="1" x14ac:dyDescent="0.2">
      <c r="B23" s="33" t="s">
        <v>74</v>
      </c>
      <c r="C23" s="62" t="s">
        <v>786</v>
      </c>
      <c r="D23" s="172">
        <v>296736.95</v>
      </c>
      <c r="E23" s="111">
        <v>0.85780000000000001</v>
      </c>
    </row>
    <row r="24" spans="1:7" ht="20.100000000000001" customHeight="1" x14ac:dyDescent="0.2">
      <c r="B24" s="33"/>
      <c r="C24" s="62" t="s">
        <v>787</v>
      </c>
      <c r="D24" s="172">
        <f>SUM(D18:D23)</f>
        <v>34591841.969999999</v>
      </c>
      <c r="E24" s="111">
        <f>SUM(E18:E23)</f>
        <v>100.0001</v>
      </c>
      <c r="F24" s="112"/>
    </row>
    <row r="25" spans="1:7" ht="24" customHeight="1" x14ac:dyDescent="0.2"/>
    <row r="26" spans="1:7" ht="31.5" customHeight="1" x14ac:dyDescent="0.2">
      <c r="A26" s="100" t="s">
        <v>83</v>
      </c>
      <c r="B26" s="100"/>
      <c r="C26" s="113"/>
      <c r="D26" s="100" t="s">
        <v>788</v>
      </c>
      <c r="E26" s="212" t="s">
        <v>86</v>
      </c>
      <c r="F26" s="212"/>
      <c r="G26" s="212"/>
    </row>
    <row r="27" spans="1:7" ht="35.25" customHeight="1" x14ac:dyDescent="0.2">
      <c r="A27" s="175" t="s">
        <v>981</v>
      </c>
      <c r="B27" s="100"/>
      <c r="C27" s="113"/>
      <c r="D27" s="177" t="s">
        <v>982</v>
      </c>
      <c r="E27" s="219" t="s">
        <v>365</v>
      </c>
      <c r="F27" s="219"/>
      <c r="G27" s="219"/>
    </row>
    <row r="28" spans="1:7" ht="14.25" customHeight="1" x14ac:dyDescent="0.2">
      <c r="A28" s="113"/>
      <c r="C28" s="113"/>
      <c r="D28" s="113"/>
      <c r="E28" s="113"/>
      <c r="F28" s="113"/>
      <c r="G28" s="113"/>
    </row>
    <row r="29" spans="1:7" x14ac:dyDescent="0.2">
      <c r="A29" s="113"/>
      <c r="B29" s="113"/>
      <c r="C29" s="113"/>
      <c r="D29" s="113"/>
      <c r="E29" s="113"/>
      <c r="F29" s="113"/>
      <c r="G29" s="113"/>
    </row>
    <row r="30" spans="1:7" x14ac:dyDescent="0.2">
      <c r="A30" s="113"/>
      <c r="B30" s="113"/>
      <c r="C30" s="113"/>
      <c r="D30" s="113"/>
      <c r="E30" s="113"/>
      <c r="F30" s="113"/>
      <c r="G30" s="113"/>
    </row>
    <row r="31" spans="1:7" x14ac:dyDescent="0.2">
      <c r="A31" s="113"/>
      <c r="B31" s="113"/>
      <c r="C31" s="113"/>
      <c r="D31" s="113"/>
      <c r="E31" s="113"/>
      <c r="F31" s="113"/>
      <c r="G31" s="113"/>
    </row>
    <row r="32" spans="1:7" x14ac:dyDescent="0.2">
      <c r="A32" s="113"/>
      <c r="B32" s="113"/>
      <c r="C32" s="113"/>
      <c r="D32" s="113"/>
      <c r="E32" s="113"/>
      <c r="F32" s="113"/>
      <c r="G32" s="113"/>
    </row>
    <row r="33" spans="1:7" x14ac:dyDescent="0.2">
      <c r="A33" s="113"/>
      <c r="B33" s="113"/>
      <c r="C33" s="113"/>
      <c r="D33" s="113"/>
      <c r="E33" s="113"/>
      <c r="F33" s="113"/>
      <c r="G33" s="113"/>
    </row>
    <row r="34" spans="1:7" x14ac:dyDescent="0.2">
      <c r="A34" s="113"/>
      <c r="B34" s="113"/>
      <c r="C34" s="113"/>
      <c r="D34" s="113"/>
      <c r="E34" s="113"/>
      <c r="F34" s="113"/>
      <c r="G34" s="113"/>
    </row>
    <row r="35" spans="1:7" x14ac:dyDescent="0.2">
      <c r="A35" s="113"/>
      <c r="B35" s="113"/>
      <c r="C35" s="113"/>
      <c r="D35" s="113"/>
      <c r="E35" s="113"/>
      <c r="F35" s="113"/>
      <c r="G35" s="113"/>
    </row>
    <row r="42" spans="1:7" ht="22.5" customHeight="1" x14ac:dyDescent="0.2">
      <c r="B42" s="188"/>
      <c r="C42" s="188"/>
      <c r="D42" s="188"/>
      <c r="E42" s="188"/>
    </row>
    <row r="43" spans="1:7" x14ac:dyDescent="0.2">
      <c r="B43" s="188"/>
      <c r="C43" s="188"/>
      <c r="D43" s="188"/>
      <c r="E43" s="188"/>
    </row>
    <row r="44" spans="1:7" x14ac:dyDescent="0.2">
      <c r="B44" s="188"/>
      <c r="C44" s="188"/>
      <c r="D44" s="188"/>
      <c r="E44" s="188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6"/>
    </sheetView>
  </sheetViews>
  <sheetFormatPr defaultColWidth="8" defaultRowHeight="12.75" customHeight="1" x14ac:dyDescent="0.2"/>
  <cols>
    <col min="1" max="1" width="8.85546875" style="29" customWidth="1"/>
    <col min="2" max="2" width="18.140625" style="29" customWidth="1"/>
    <col min="3" max="3" width="29.28515625" style="29" customWidth="1"/>
    <col min="4" max="4" width="28.7109375" style="29" customWidth="1"/>
    <col min="5" max="5" width="22.42578125" style="29" customWidth="1"/>
    <col min="6" max="6" width="15.140625" style="29" customWidth="1"/>
    <col min="7" max="7" width="18.5703125" style="29" customWidth="1"/>
    <col min="8" max="8" width="15.42578125" style="29" customWidth="1"/>
    <col min="9" max="256" width="9.140625" style="29" customWidth="1"/>
    <col min="257" max="16384" width="8" style="43"/>
  </cols>
  <sheetData>
    <row r="1" spans="1:11" x14ac:dyDescent="0.2">
      <c r="A1" s="29" t="str">
        <f>'[1]1'!A1</f>
        <v xml:space="preserve">Naziv investicionog fonda: </v>
      </c>
      <c r="C1" s="29" t="s">
        <v>851</v>
      </c>
    </row>
    <row r="2" spans="1:11" x14ac:dyDescent="0.2">
      <c r="A2" s="29" t="str">
        <f>'[1]1'!A2</f>
        <v xml:space="preserve">Registarski broj investicionog fonda: </v>
      </c>
      <c r="G2" s="110"/>
      <c r="H2" s="110"/>
      <c r="I2" s="110"/>
      <c r="J2" s="110"/>
      <c r="K2" s="110"/>
    </row>
    <row r="3" spans="1:11" x14ac:dyDescent="0.2">
      <c r="A3" s="29" t="str">
        <f>'[1]1'!A3</f>
        <v>Naziv društva za upravljanje investicionim fondom: Društvo za upravljanje investicionim fondovima Kristal invest A.D. Banja Luka</v>
      </c>
      <c r="G3" s="110"/>
      <c r="H3" s="110"/>
      <c r="I3" s="110"/>
      <c r="J3" s="110"/>
      <c r="K3" s="110"/>
    </row>
    <row r="4" spans="1:11" x14ac:dyDescent="0.2">
      <c r="A4" s="29" t="str">
        <f>'[1]1'!A4</f>
        <v>Matični broj društva za upravljanje investicionim fondom: 01935615</v>
      </c>
    </row>
    <row r="5" spans="1:11" x14ac:dyDescent="0.2">
      <c r="A5" s="29" t="str">
        <f>'[1]1'!A5</f>
        <v>JIB društva za upravljanje investicionim fondom: 4400819920004</v>
      </c>
    </row>
    <row r="6" spans="1:11" x14ac:dyDescent="0.2">
      <c r="A6" s="29" t="str">
        <f>'[1]1'!A6</f>
        <v>JIB zatvorenog investicionog fonda: JP-M-7</v>
      </c>
    </row>
    <row r="11" spans="1:11" x14ac:dyDescent="0.2">
      <c r="B11" s="188" t="s">
        <v>789</v>
      </c>
      <c r="C11" s="188"/>
      <c r="D11" s="188"/>
      <c r="E11" s="188"/>
      <c r="F11" s="188"/>
      <c r="G11" s="188"/>
      <c r="H11" s="188"/>
    </row>
    <row r="12" spans="1:11" x14ac:dyDescent="0.2">
      <c r="B12" s="188" t="s">
        <v>963</v>
      </c>
      <c r="C12" s="188"/>
      <c r="D12" s="188"/>
      <c r="E12" s="188"/>
      <c r="F12" s="188"/>
      <c r="G12" s="188"/>
      <c r="H12" s="188"/>
    </row>
    <row r="15" spans="1:11" x14ac:dyDescent="0.2">
      <c r="B15" s="29" t="s">
        <v>790</v>
      </c>
    </row>
    <row r="16" spans="1:11" ht="38.25" customHeight="1" x14ac:dyDescent="0.2">
      <c r="B16" s="33" t="s">
        <v>791</v>
      </c>
      <c r="C16" s="33" t="s">
        <v>792</v>
      </c>
      <c r="D16" s="33" t="s">
        <v>771</v>
      </c>
      <c r="E16" s="33" t="s">
        <v>778</v>
      </c>
      <c r="F16" s="33" t="s">
        <v>793</v>
      </c>
      <c r="G16" s="33" t="s">
        <v>775</v>
      </c>
      <c r="H16" s="33" t="s">
        <v>794</v>
      </c>
    </row>
    <row r="17" spans="1:8" ht="15" customHeight="1" x14ac:dyDescent="0.2">
      <c r="B17" s="34"/>
      <c r="C17" s="32"/>
      <c r="D17" s="114"/>
      <c r="E17" s="114"/>
      <c r="F17" s="108"/>
      <c r="G17" s="108"/>
      <c r="H17" s="107"/>
    </row>
    <row r="18" spans="1:8" ht="20.100000000000001" customHeight="1" x14ac:dyDescent="0.2"/>
    <row r="19" spans="1:8" ht="20.100000000000001" customHeight="1" x14ac:dyDescent="0.2">
      <c r="B19" s="29" t="s">
        <v>795</v>
      </c>
    </row>
    <row r="20" spans="1:8" ht="45" customHeight="1" x14ac:dyDescent="0.2">
      <c r="B20" s="33" t="s">
        <v>791</v>
      </c>
      <c r="C20" s="33" t="s">
        <v>771</v>
      </c>
      <c r="D20" s="33" t="s">
        <v>778</v>
      </c>
      <c r="E20" s="33" t="s">
        <v>793</v>
      </c>
      <c r="F20" s="33" t="s">
        <v>775</v>
      </c>
    </row>
    <row r="21" spans="1:8" ht="20.100000000000001" customHeight="1" x14ac:dyDescent="0.2">
      <c r="B21" s="109"/>
      <c r="C21" s="109"/>
      <c r="D21" s="109"/>
      <c r="E21" s="109"/>
      <c r="F21" s="109"/>
    </row>
    <row r="22" spans="1:8" ht="20.100000000000001" customHeight="1" x14ac:dyDescent="0.2">
      <c r="B22" s="109"/>
      <c r="C22" s="109"/>
      <c r="D22" s="109"/>
      <c r="E22" s="109"/>
      <c r="F22" s="109"/>
    </row>
    <row r="23" spans="1:8" ht="20.100000000000001" customHeight="1" x14ac:dyDescent="0.2"/>
    <row r="24" spans="1:8" ht="31.5" customHeight="1" x14ac:dyDescent="0.2">
      <c r="A24" s="100" t="s">
        <v>83</v>
      </c>
      <c r="B24" s="100"/>
      <c r="C24" s="113"/>
      <c r="D24" s="100" t="s">
        <v>788</v>
      </c>
      <c r="E24" s="212" t="s">
        <v>86</v>
      </c>
      <c r="F24" s="212"/>
      <c r="G24" s="212"/>
    </row>
    <row r="25" spans="1:8" ht="35.25" customHeight="1" x14ac:dyDescent="0.2">
      <c r="A25" s="175" t="s">
        <v>981</v>
      </c>
      <c r="B25" s="100"/>
      <c r="C25" s="113"/>
      <c r="D25" s="177" t="s">
        <v>982</v>
      </c>
      <c r="E25" s="219" t="s">
        <v>365</v>
      </c>
      <c r="F25" s="219"/>
      <c r="G25" s="219"/>
    </row>
    <row r="26" spans="1:8" ht="14.25" customHeight="1" x14ac:dyDescent="0.2">
      <c r="A26" s="113"/>
      <c r="C26" s="113"/>
      <c r="D26" s="113"/>
      <c r="E26" s="113"/>
      <c r="F26" s="113"/>
      <c r="G26" s="113"/>
    </row>
    <row r="27" spans="1:8" x14ac:dyDescent="0.2">
      <c r="A27" s="113"/>
      <c r="B27" s="113"/>
      <c r="C27" s="113"/>
      <c r="D27" s="113"/>
      <c r="E27" s="113"/>
      <c r="F27" s="113"/>
      <c r="G27" s="113"/>
    </row>
    <row r="28" spans="1:8" x14ac:dyDescent="0.2">
      <c r="A28" s="113"/>
      <c r="B28" s="113"/>
      <c r="C28" s="113"/>
      <c r="D28" s="113"/>
      <c r="E28" s="113"/>
      <c r="F28" s="113"/>
      <c r="G28" s="113"/>
    </row>
    <row r="29" spans="1:8" x14ac:dyDescent="0.2">
      <c r="A29" s="113"/>
      <c r="B29" s="113"/>
      <c r="C29" s="113"/>
      <c r="D29" s="113"/>
      <c r="E29" s="113"/>
      <c r="F29" s="113"/>
      <c r="G29" s="113"/>
    </row>
    <row r="30" spans="1:8" x14ac:dyDescent="0.2">
      <c r="A30" s="113"/>
      <c r="B30" s="113"/>
      <c r="C30" s="113"/>
      <c r="D30" s="113"/>
      <c r="E30" s="113"/>
      <c r="F30" s="113"/>
      <c r="G30" s="113"/>
    </row>
    <row r="31" spans="1:8" x14ac:dyDescent="0.2">
      <c r="A31" s="113"/>
      <c r="B31" s="113"/>
      <c r="C31" s="113"/>
      <c r="D31" s="113"/>
      <c r="E31" s="113"/>
      <c r="F31" s="113"/>
      <c r="G31" s="113"/>
    </row>
    <row r="32" spans="1:8" x14ac:dyDescent="0.2">
      <c r="A32" s="113"/>
      <c r="B32" s="113"/>
      <c r="C32" s="113"/>
      <c r="D32" s="113"/>
      <c r="E32" s="113"/>
      <c r="F32" s="113"/>
      <c r="G32" s="113"/>
    </row>
    <row r="33" spans="1:7" x14ac:dyDescent="0.2">
      <c r="A33" s="113"/>
      <c r="B33" s="113"/>
      <c r="C33" s="113"/>
      <c r="D33" s="113"/>
      <c r="E33" s="113"/>
      <c r="F33" s="113"/>
      <c r="G33" s="113"/>
    </row>
    <row r="40" spans="1:7" ht="22.5" customHeight="1" x14ac:dyDescent="0.2">
      <c r="B40" s="188"/>
      <c r="C40" s="188"/>
      <c r="D40" s="188"/>
      <c r="E40" s="188"/>
    </row>
    <row r="41" spans="1:7" x14ac:dyDescent="0.2">
      <c r="B41" s="188"/>
      <c r="C41" s="188"/>
      <c r="D41" s="188"/>
      <c r="E41" s="188"/>
    </row>
    <row r="42" spans="1:7" x14ac:dyDescent="0.2">
      <c r="B42" s="188"/>
      <c r="C42" s="188"/>
      <c r="D42" s="188"/>
      <c r="E42" s="188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91"/>
  <sheetViews>
    <sheetView view="pageBreakPreview" topLeftCell="A16" zoomScaleNormal="100" zoomScaleSheetLayoutView="100" workbookViewId="0">
      <selection activeCell="E85" sqref="E85"/>
    </sheetView>
  </sheetViews>
  <sheetFormatPr defaultColWidth="8" defaultRowHeight="12.75" customHeight="1" x14ac:dyDescent="0.2"/>
  <cols>
    <col min="1" max="1" width="12.42578125" style="29" customWidth="1"/>
    <col min="2" max="2" width="32.28515625" style="29" customWidth="1"/>
    <col min="3" max="3" width="13.85546875" style="115" customWidth="1"/>
    <col min="4" max="4" width="17.5703125" style="29" customWidth="1"/>
    <col min="5" max="5" width="18.28515625" style="29" customWidth="1"/>
    <col min="6" max="6" width="16.28515625" style="29" customWidth="1"/>
    <col min="7" max="251" width="9.140625" style="29" customWidth="1"/>
    <col min="252" max="16384" width="8" style="43"/>
  </cols>
  <sheetData>
    <row r="1" spans="1:6" x14ac:dyDescent="0.2">
      <c r="A1" s="29" t="str">
        <f>'[1]2'!A1</f>
        <v xml:space="preserve">Naziv investicionog fonda: </v>
      </c>
      <c r="C1" s="115" t="s">
        <v>851</v>
      </c>
    </row>
    <row r="2" spans="1:6" x14ac:dyDescent="0.2">
      <c r="A2" s="29" t="str">
        <f>'[1]2'!A2</f>
        <v xml:space="preserve">Registarski broj investicionog fonda: </v>
      </c>
    </row>
    <row r="3" spans="1:6" x14ac:dyDescent="0.2">
      <c r="A3" s="29" t="str">
        <f>'[1]2'!A3</f>
        <v>Naziv društva za upravljanje investicionim fondom: Društvo za upravljanje investicionim fondovima Kristal invest A.D. Banja Luka</v>
      </c>
    </row>
    <row r="4" spans="1:6" x14ac:dyDescent="0.2">
      <c r="A4" s="29" t="str">
        <f>'[1]2'!A4</f>
        <v>Matični broj društva za upravljanje investicionim fondom: 01935615</v>
      </c>
    </row>
    <row r="5" spans="1:6" x14ac:dyDescent="0.2">
      <c r="A5" s="29" t="str">
        <f>'[1]2'!A5</f>
        <v>JIB društva za upravljanje investicionim fondom: 4400819920004</v>
      </c>
    </row>
    <row r="6" spans="1:6" x14ac:dyDescent="0.2">
      <c r="A6" s="29" t="str">
        <f>'[1]2'!A6</f>
        <v>JIB zatvorenog investicionog fonda: JP-M-7</v>
      </c>
    </row>
    <row r="8" spans="1:6" ht="13.5" customHeight="1" thickBot="1" x14ac:dyDescent="0.25">
      <c r="A8" s="188" t="s">
        <v>796</v>
      </c>
      <c r="B8" s="188"/>
      <c r="C8" s="188"/>
      <c r="D8" s="188"/>
      <c r="E8" s="188"/>
      <c r="F8" s="188"/>
    </row>
    <row r="9" spans="1:6" ht="13.5" customHeight="1" thickBot="1" x14ac:dyDescent="0.25">
      <c r="A9" s="222" t="s">
        <v>964</v>
      </c>
      <c r="B9" s="223"/>
      <c r="C9" s="223"/>
      <c r="D9" s="223"/>
      <c r="E9" s="223"/>
      <c r="F9" s="224"/>
    </row>
    <row r="10" spans="1:6" x14ac:dyDescent="0.2">
      <c r="A10" s="31"/>
      <c r="B10" s="31"/>
      <c r="C10" s="31"/>
      <c r="D10" s="31"/>
      <c r="E10" s="31"/>
      <c r="F10" s="31"/>
    </row>
    <row r="11" spans="1:6" x14ac:dyDescent="0.2">
      <c r="A11" s="29" t="s">
        <v>797</v>
      </c>
    </row>
    <row r="12" spans="1:6" ht="14.25" customHeight="1" x14ac:dyDescent="0.2">
      <c r="A12" s="225" t="s">
        <v>798</v>
      </c>
      <c r="B12" s="225" t="s">
        <v>799</v>
      </c>
      <c r="C12" s="227" t="s">
        <v>800</v>
      </c>
      <c r="D12" s="225" t="s">
        <v>570</v>
      </c>
      <c r="E12" s="225" t="s">
        <v>801</v>
      </c>
      <c r="F12" s="225" t="s">
        <v>802</v>
      </c>
    </row>
    <row r="13" spans="1:6" ht="39" customHeight="1" x14ac:dyDescent="0.2">
      <c r="A13" s="226"/>
      <c r="B13" s="226"/>
      <c r="C13" s="228"/>
      <c r="D13" s="226"/>
      <c r="E13" s="226"/>
      <c r="F13" s="226"/>
    </row>
    <row r="14" spans="1:6" ht="15.75" customHeight="1" x14ac:dyDescent="0.2">
      <c r="A14" s="32">
        <v>1</v>
      </c>
      <c r="B14" s="32">
        <v>2</v>
      </c>
      <c r="C14" s="116">
        <v>3</v>
      </c>
      <c r="D14" s="32">
        <v>4</v>
      </c>
      <c r="E14" s="32">
        <v>5</v>
      </c>
      <c r="F14" s="32">
        <v>6</v>
      </c>
    </row>
    <row r="15" spans="1:6" ht="24.75" customHeight="1" x14ac:dyDescent="0.2">
      <c r="A15" s="117"/>
      <c r="B15" s="98" t="s">
        <v>803</v>
      </c>
      <c r="C15" s="118"/>
      <c r="D15" s="118">
        <v>1205887.081</v>
      </c>
      <c r="E15" s="118">
        <v>1710194.9380000001</v>
      </c>
      <c r="F15" s="118">
        <v>504307.85700000002</v>
      </c>
    </row>
    <row r="16" spans="1:6" ht="24.75" customHeight="1" x14ac:dyDescent="0.2">
      <c r="A16" s="117"/>
      <c r="B16" s="98" t="s">
        <v>379</v>
      </c>
      <c r="C16" s="118"/>
      <c r="D16" s="118">
        <v>706153.77269999997</v>
      </c>
      <c r="E16" s="118">
        <v>1210461.6296999999</v>
      </c>
      <c r="F16" s="118">
        <v>504307.85700000002</v>
      </c>
    </row>
    <row r="17" spans="1:6" ht="24.75" customHeight="1" x14ac:dyDescent="0.2">
      <c r="A17" s="117"/>
      <c r="B17" s="98" t="s">
        <v>387</v>
      </c>
      <c r="C17" s="118"/>
      <c r="D17" s="118">
        <v>706153.77269999997</v>
      </c>
      <c r="E17" s="118">
        <v>1210461.6296999999</v>
      </c>
      <c r="F17" s="118">
        <v>504307.85700000002</v>
      </c>
    </row>
    <row r="18" spans="1:6" ht="24.75" customHeight="1" x14ac:dyDescent="0.2">
      <c r="A18" s="117">
        <v>45009</v>
      </c>
      <c r="B18" s="98" t="s">
        <v>398</v>
      </c>
      <c r="C18" s="118">
        <v>590655</v>
      </c>
      <c r="D18" s="118">
        <v>359708.89500000002</v>
      </c>
      <c r="E18" s="118">
        <v>431178.15</v>
      </c>
      <c r="F18" s="118">
        <v>71469.255000000005</v>
      </c>
    </row>
    <row r="19" spans="1:6" ht="24.75" customHeight="1" x14ac:dyDescent="0.2">
      <c r="A19" s="117">
        <v>45057</v>
      </c>
      <c r="B19" s="98" t="s">
        <v>400</v>
      </c>
      <c r="C19" s="118">
        <v>1195</v>
      </c>
      <c r="D19" s="118">
        <v>48.875500000000002</v>
      </c>
      <c r="E19" s="118">
        <v>107.55</v>
      </c>
      <c r="F19" s="118">
        <v>58.674500000000002</v>
      </c>
    </row>
    <row r="20" spans="1:6" ht="24.75" customHeight="1" x14ac:dyDescent="0.2">
      <c r="A20" s="117">
        <v>45078</v>
      </c>
      <c r="B20" s="98" t="s">
        <v>401</v>
      </c>
      <c r="C20" s="118">
        <v>285527</v>
      </c>
      <c r="D20" s="118">
        <v>0</v>
      </c>
      <c r="E20" s="118">
        <v>28.552700000000002</v>
      </c>
      <c r="F20" s="118">
        <v>28.552700000000002</v>
      </c>
    </row>
    <row r="21" spans="1:6" ht="24.75" customHeight="1" x14ac:dyDescent="0.2">
      <c r="A21" s="117">
        <v>45007</v>
      </c>
      <c r="B21" s="98" t="s">
        <v>419</v>
      </c>
      <c r="C21" s="118">
        <v>24278</v>
      </c>
      <c r="D21" s="118">
        <v>0</v>
      </c>
      <c r="E21" s="118">
        <v>24.277999999999999</v>
      </c>
      <c r="F21" s="118">
        <v>24.277999999999999</v>
      </c>
    </row>
    <row r="22" spans="1:6" ht="24.75" customHeight="1" x14ac:dyDescent="0.2">
      <c r="A22" s="117">
        <v>45013</v>
      </c>
      <c r="B22" s="98" t="s">
        <v>419</v>
      </c>
      <c r="C22" s="118">
        <v>25000</v>
      </c>
      <c r="D22" s="118">
        <v>0</v>
      </c>
      <c r="E22" s="118">
        <v>25</v>
      </c>
      <c r="F22" s="118">
        <v>25</v>
      </c>
    </row>
    <row r="23" spans="1:6" ht="24.75" customHeight="1" x14ac:dyDescent="0.2">
      <c r="A23" s="117">
        <v>44974</v>
      </c>
      <c r="B23" s="98" t="s">
        <v>430</v>
      </c>
      <c r="C23" s="118">
        <v>741638</v>
      </c>
      <c r="D23" s="118">
        <v>254900.98060000001</v>
      </c>
      <c r="E23" s="118">
        <v>519146.6</v>
      </c>
      <c r="F23" s="118">
        <v>264245.61940000003</v>
      </c>
    </row>
    <row r="24" spans="1:6" ht="24.75" customHeight="1" x14ac:dyDescent="0.2">
      <c r="A24" s="117">
        <v>45007</v>
      </c>
      <c r="B24" s="98" t="s">
        <v>463</v>
      </c>
      <c r="C24" s="118">
        <v>150000</v>
      </c>
      <c r="D24" s="118">
        <v>0</v>
      </c>
      <c r="E24" s="118">
        <v>150</v>
      </c>
      <c r="F24" s="118">
        <v>150</v>
      </c>
    </row>
    <row r="25" spans="1:6" ht="24.75" customHeight="1" x14ac:dyDescent="0.2">
      <c r="A25" s="117">
        <v>45008</v>
      </c>
      <c r="B25" s="98" t="s">
        <v>463</v>
      </c>
      <c r="C25" s="118">
        <v>167499</v>
      </c>
      <c r="D25" s="118">
        <v>0</v>
      </c>
      <c r="E25" s="118">
        <v>167.499</v>
      </c>
      <c r="F25" s="118">
        <v>167.499</v>
      </c>
    </row>
    <row r="26" spans="1:6" ht="24.75" customHeight="1" x14ac:dyDescent="0.2">
      <c r="A26" s="117">
        <v>45009</v>
      </c>
      <c r="B26" s="98" t="s">
        <v>476</v>
      </c>
      <c r="C26" s="118">
        <v>519268</v>
      </c>
      <c r="D26" s="118">
        <v>91495.021599999993</v>
      </c>
      <c r="E26" s="118">
        <v>259634</v>
      </c>
      <c r="F26" s="118">
        <v>168138.97839999999</v>
      </c>
    </row>
    <row r="27" spans="1:6" ht="24.75" customHeight="1" x14ac:dyDescent="0.2">
      <c r="A27" s="117"/>
      <c r="B27" s="98" t="s">
        <v>804</v>
      </c>
      <c r="C27" s="118"/>
      <c r="D27" s="118"/>
      <c r="E27" s="118"/>
      <c r="F27" s="118"/>
    </row>
    <row r="28" spans="1:6" ht="24.75" customHeight="1" x14ac:dyDescent="0.2">
      <c r="A28" s="117"/>
      <c r="B28" s="98" t="s">
        <v>805</v>
      </c>
      <c r="C28" s="118"/>
      <c r="D28" s="118"/>
      <c r="E28" s="118"/>
      <c r="F28" s="118"/>
    </row>
    <row r="29" spans="1:6" ht="24.75" customHeight="1" x14ac:dyDescent="0.2">
      <c r="A29" s="117"/>
      <c r="B29" s="98" t="s">
        <v>502</v>
      </c>
      <c r="C29" s="118"/>
      <c r="D29" s="118">
        <v>499733.30829999998</v>
      </c>
      <c r="E29" s="118">
        <v>499733.30829999998</v>
      </c>
      <c r="F29" s="118">
        <v>0</v>
      </c>
    </row>
    <row r="30" spans="1:6" ht="24.75" customHeight="1" x14ac:dyDescent="0.2">
      <c r="A30" s="117"/>
      <c r="B30" s="98" t="s">
        <v>387</v>
      </c>
      <c r="C30" s="118"/>
      <c r="D30" s="118">
        <v>499733.30829999998</v>
      </c>
      <c r="E30" s="118">
        <v>499733.30829999998</v>
      </c>
      <c r="F30" s="118">
        <v>0</v>
      </c>
    </row>
    <row r="31" spans="1:6" ht="24.75" customHeight="1" x14ac:dyDescent="0.2">
      <c r="A31" s="117">
        <v>44927</v>
      </c>
      <c r="B31" s="98" t="s">
        <v>853</v>
      </c>
      <c r="C31" s="118">
        <v>63136</v>
      </c>
      <c r="D31" s="118">
        <v>499733.30829999998</v>
      </c>
      <c r="E31" s="118">
        <v>499733.30829999998</v>
      </c>
      <c r="F31" s="118">
        <v>0</v>
      </c>
    </row>
    <row r="32" spans="1:6" ht="24.75" customHeight="1" x14ac:dyDescent="0.2">
      <c r="A32" s="117"/>
      <c r="B32" s="98" t="s">
        <v>804</v>
      </c>
      <c r="C32" s="118"/>
      <c r="D32" s="118"/>
      <c r="E32" s="118"/>
      <c r="F32" s="118"/>
    </row>
    <row r="33" spans="1:6" ht="24.75" customHeight="1" x14ac:dyDescent="0.2">
      <c r="A33" s="117"/>
      <c r="B33" s="98" t="s">
        <v>805</v>
      </c>
      <c r="C33" s="118"/>
      <c r="D33" s="118"/>
      <c r="E33" s="118"/>
      <c r="F33" s="118"/>
    </row>
    <row r="34" spans="1:6" ht="24.75" customHeight="1" x14ac:dyDescent="0.2">
      <c r="A34" s="117"/>
      <c r="B34" s="98" t="s">
        <v>806</v>
      </c>
      <c r="C34" s="118"/>
      <c r="D34" s="118">
        <v>398945.89799999999</v>
      </c>
      <c r="E34" s="118">
        <v>398945.89899999998</v>
      </c>
      <c r="F34" s="118">
        <v>1E-3</v>
      </c>
    </row>
    <row r="35" spans="1:6" ht="24.75" customHeight="1" x14ac:dyDescent="0.2">
      <c r="A35" s="117"/>
      <c r="B35" s="98" t="s">
        <v>807</v>
      </c>
      <c r="C35" s="118"/>
      <c r="D35" s="118">
        <v>398945.89799999999</v>
      </c>
      <c r="E35" s="118">
        <v>398945.89899999998</v>
      </c>
      <c r="F35" s="118">
        <v>1E-3</v>
      </c>
    </row>
    <row r="36" spans="1:6" ht="24.75" customHeight="1" x14ac:dyDescent="0.2">
      <c r="A36" s="117"/>
      <c r="B36" s="98" t="s">
        <v>808</v>
      </c>
      <c r="C36" s="118"/>
      <c r="D36" s="118">
        <v>374968.2</v>
      </c>
      <c r="E36" s="118">
        <v>374968.2</v>
      </c>
      <c r="F36" s="118">
        <v>0</v>
      </c>
    </row>
    <row r="37" spans="1:6" ht="24.75" customHeight="1" x14ac:dyDescent="0.2">
      <c r="A37" s="117">
        <v>44956</v>
      </c>
      <c r="B37" s="98" t="s">
        <v>588</v>
      </c>
      <c r="C37" s="118">
        <v>105223.1</v>
      </c>
      <c r="D37" s="118">
        <v>105223.1</v>
      </c>
      <c r="E37" s="118">
        <v>105223.1</v>
      </c>
      <c r="F37" s="118">
        <v>0</v>
      </c>
    </row>
    <row r="38" spans="1:6" ht="24.75" customHeight="1" x14ac:dyDescent="0.2">
      <c r="A38" s="117">
        <v>45137</v>
      </c>
      <c r="B38" s="98" t="s">
        <v>588</v>
      </c>
      <c r="C38" s="118">
        <v>109147.9</v>
      </c>
      <c r="D38" s="118">
        <v>109147.9</v>
      </c>
      <c r="E38" s="118">
        <v>109147.9</v>
      </c>
      <c r="F38" s="118">
        <v>0</v>
      </c>
    </row>
    <row r="39" spans="1:6" ht="24.75" customHeight="1" x14ac:dyDescent="0.2">
      <c r="A39" s="117">
        <v>44955</v>
      </c>
      <c r="B39" s="98" t="s">
        <v>850</v>
      </c>
      <c r="C39" s="118">
        <v>32982</v>
      </c>
      <c r="D39" s="118">
        <v>32982</v>
      </c>
      <c r="E39" s="118">
        <v>32982</v>
      </c>
      <c r="F39" s="118">
        <v>0</v>
      </c>
    </row>
    <row r="40" spans="1:6" ht="24.75" customHeight="1" x14ac:dyDescent="0.2">
      <c r="A40" s="117">
        <v>45136</v>
      </c>
      <c r="B40" s="98" t="s">
        <v>850</v>
      </c>
      <c r="C40" s="118">
        <v>32982</v>
      </c>
      <c r="D40" s="118">
        <v>32982</v>
      </c>
      <c r="E40" s="118">
        <v>32982</v>
      </c>
      <c r="F40" s="118">
        <v>0</v>
      </c>
    </row>
    <row r="41" spans="1:6" ht="24.75" customHeight="1" x14ac:dyDescent="0.2">
      <c r="A41" s="117">
        <v>45194</v>
      </c>
      <c r="B41" s="98" t="s">
        <v>592</v>
      </c>
      <c r="C41" s="118">
        <v>94633.2</v>
      </c>
      <c r="D41" s="118">
        <v>94633.2</v>
      </c>
      <c r="E41" s="118">
        <v>94633.2</v>
      </c>
      <c r="F41" s="118">
        <v>0</v>
      </c>
    </row>
    <row r="42" spans="1:6" ht="24.75" customHeight="1" x14ac:dyDescent="0.2">
      <c r="A42" s="117"/>
      <c r="B42" s="98" t="s">
        <v>809</v>
      </c>
      <c r="C42" s="118"/>
      <c r="D42" s="118"/>
      <c r="E42" s="118"/>
      <c r="F42" s="118"/>
    </row>
    <row r="43" spans="1:6" ht="24.75" customHeight="1" x14ac:dyDescent="0.2">
      <c r="A43" s="117"/>
      <c r="B43" s="98" t="s">
        <v>810</v>
      </c>
      <c r="C43" s="118"/>
      <c r="D43" s="118"/>
      <c r="E43" s="118"/>
      <c r="F43" s="118"/>
    </row>
    <row r="44" spans="1:6" ht="24.75" customHeight="1" x14ac:dyDescent="0.2">
      <c r="A44" s="117"/>
      <c r="B44" s="98" t="s">
        <v>811</v>
      </c>
      <c r="C44" s="118"/>
      <c r="D44" s="118">
        <v>23977.698</v>
      </c>
      <c r="E44" s="118">
        <v>23977.699000000001</v>
      </c>
      <c r="F44" s="118">
        <v>1E-3</v>
      </c>
    </row>
    <row r="45" spans="1:6" ht="24.75" customHeight="1" x14ac:dyDescent="0.2">
      <c r="A45" s="117">
        <v>44952</v>
      </c>
      <c r="B45" s="98" t="s">
        <v>606</v>
      </c>
      <c r="C45" s="118">
        <v>3378.5740000000051</v>
      </c>
      <c r="D45" s="118">
        <v>3378.5740000000001</v>
      </c>
      <c r="E45" s="118">
        <v>3378.5740000000001</v>
      </c>
      <c r="F45" s="118">
        <v>0</v>
      </c>
    </row>
    <row r="46" spans="1:6" ht="24.75" customHeight="1" x14ac:dyDescent="0.2">
      <c r="A46" s="117">
        <v>44983</v>
      </c>
      <c r="B46" s="98" t="s">
        <v>606</v>
      </c>
      <c r="C46" s="118">
        <v>3394.0590000000002</v>
      </c>
      <c r="D46" s="118">
        <v>3394.0590000000002</v>
      </c>
      <c r="E46" s="118">
        <v>3394.0590000000002</v>
      </c>
      <c r="F46" s="118">
        <v>0</v>
      </c>
    </row>
    <row r="47" spans="1:6" ht="24.75" customHeight="1" x14ac:dyDescent="0.2">
      <c r="A47" s="117">
        <v>45011</v>
      </c>
      <c r="B47" s="98" t="s">
        <v>606</v>
      </c>
      <c r="C47" s="118">
        <v>3409.6150000000048</v>
      </c>
      <c r="D47" s="118">
        <v>3409.6149999999998</v>
      </c>
      <c r="E47" s="118">
        <v>3409.6149999999998</v>
      </c>
      <c r="F47" s="118">
        <v>0</v>
      </c>
    </row>
    <row r="48" spans="1:6" ht="24.75" customHeight="1" x14ac:dyDescent="0.2">
      <c r="A48" s="117">
        <v>45042</v>
      </c>
      <c r="B48" s="98" t="s">
        <v>606</v>
      </c>
      <c r="C48" s="118">
        <v>3425.2420000000052</v>
      </c>
      <c r="D48" s="118">
        <v>3425.2420000000002</v>
      </c>
      <c r="E48" s="118">
        <v>3425.2420000000002</v>
      </c>
      <c r="F48" s="118">
        <v>0</v>
      </c>
    </row>
    <row r="49" spans="1:6" ht="24.75" customHeight="1" x14ac:dyDescent="0.2">
      <c r="A49" s="117">
        <v>45072</v>
      </c>
      <c r="B49" s="98" t="s">
        <v>606</v>
      </c>
      <c r="C49" s="118">
        <v>3440.9410000000048</v>
      </c>
      <c r="D49" s="118">
        <v>3440.9409999999998</v>
      </c>
      <c r="E49" s="118">
        <v>3440.9409999999998</v>
      </c>
      <c r="F49" s="118">
        <v>0</v>
      </c>
    </row>
    <row r="50" spans="1:6" ht="24.75" customHeight="1" x14ac:dyDescent="0.2">
      <c r="A50" s="117">
        <v>45103</v>
      </c>
      <c r="B50" s="98" t="s">
        <v>606</v>
      </c>
      <c r="C50" s="118">
        <v>3456.712000000005</v>
      </c>
      <c r="D50" s="118">
        <v>3456.712</v>
      </c>
      <c r="E50" s="118">
        <v>3456.712</v>
      </c>
      <c r="F50" s="118">
        <v>0</v>
      </c>
    </row>
    <row r="51" spans="1:6" ht="24.75" customHeight="1" x14ac:dyDescent="0.2">
      <c r="A51" s="117">
        <v>45133</v>
      </c>
      <c r="B51" s="98" t="s">
        <v>606</v>
      </c>
      <c r="C51" s="118">
        <v>3472.5559994999999</v>
      </c>
      <c r="D51" s="118">
        <v>3472.5549999999998</v>
      </c>
      <c r="E51" s="118">
        <v>3472.556</v>
      </c>
      <c r="F51" s="118">
        <v>1E-3</v>
      </c>
    </row>
    <row r="52" spans="1:6" ht="24.75" customHeight="1" x14ac:dyDescent="0.2">
      <c r="A52" s="117"/>
      <c r="B52" s="98" t="s">
        <v>812</v>
      </c>
      <c r="C52" s="118"/>
      <c r="D52" s="118"/>
      <c r="E52" s="118"/>
      <c r="F52" s="118"/>
    </row>
    <row r="53" spans="1:6" ht="24.75" customHeight="1" x14ac:dyDescent="0.2">
      <c r="A53" s="117"/>
      <c r="B53" s="98" t="s">
        <v>813</v>
      </c>
      <c r="C53" s="118"/>
      <c r="D53" s="118"/>
      <c r="E53" s="118"/>
      <c r="F53" s="118"/>
    </row>
    <row r="54" spans="1:6" ht="24.75" customHeight="1" x14ac:dyDescent="0.2">
      <c r="A54" s="117"/>
      <c r="B54" s="98" t="s">
        <v>814</v>
      </c>
      <c r="C54" s="118"/>
      <c r="D54" s="118"/>
      <c r="E54" s="118"/>
      <c r="F54" s="118"/>
    </row>
    <row r="55" spans="1:6" ht="24.75" customHeight="1" x14ac:dyDescent="0.2">
      <c r="A55" s="117"/>
      <c r="B55" s="98" t="s">
        <v>815</v>
      </c>
      <c r="C55" s="118"/>
      <c r="D55" s="118"/>
      <c r="E55" s="118"/>
      <c r="F55" s="118"/>
    </row>
    <row r="56" spans="1:6" ht="24.75" customHeight="1" x14ac:dyDescent="0.2">
      <c r="A56" s="117"/>
      <c r="B56" s="98" t="s">
        <v>816</v>
      </c>
      <c r="C56" s="118"/>
      <c r="D56" s="118"/>
      <c r="E56" s="118"/>
      <c r="F56" s="118"/>
    </row>
    <row r="57" spans="1:6" ht="24.75" customHeight="1" x14ac:dyDescent="0.2">
      <c r="A57" s="117"/>
      <c r="B57" s="98" t="s">
        <v>817</v>
      </c>
      <c r="C57" s="118"/>
      <c r="D57" s="118"/>
      <c r="E57" s="118"/>
      <c r="F57" s="118"/>
    </row>
    <row r="58" spans="1:6" ht="24.75" customHeight="1" x14ac:dyDescent="0.2">
      <c r="A58" s="117"/>
      <c r="B58" s="98" t="s">
        <v>818</v>
      </c>
      <c r="C58" s="118"/>
      <c r="D58" s="118"/>
      <c r="E58" s="118"/>
      <c r="F58" s="118"/>
    </row>
    <row r="59" spans="1:6" ht="24.75" customHeight="1" x14ac:dyDescent="0.2">
      <c r="A59" s="117"/>
      <c r="B59" s="98" t="s">
        <v>819</v>
      </c>
      <c r="C59" s="118"/>
      <c r="D59" s="118"/>
      <c r="E59" s="118"/>
      <c r="F59" s="118"/>
    </row>
    <row r="60" spans="1:6" ht="24.75" customHeight="1" x14ac:dyDescent="0.2">
      <c r="A60" s="117"/>
      <c r="B60" s="98" t="s">
        <v>820</v>
      </c>
      <c r="C60" s="118"/>
      <c r="D60" s="118">
        <v>1604832.9790000001</v>
      </c>
      <c r="E60" s="118">
        <v>2109140.8369999998</v>
      </c>
      <c r="F60" s="178">
        <v>504307.85800000001</v>
      </c>
    </row>
    <row r="61" spans="1:6" ht="24.75" customHeight="1" x14ac:dyDescent="0.2">
      <c r="A61" s="117"/>
      <c r="B61" s="98"/>
      <c r="C61" s="118"/>
      <c r="D61" s="118"/>
      <c r="E61" s="118"/>
      <c r="F61" s="118"/>
    </row>
    <row r="62" spans="1:6" ht="39.75" customHeight="1" x14ac:dyDescent="0.2">
      <c r="A62" s="50"/>
      <c r="B62" s="59"/>
      <c r="C62" s="119"/>
      <c r="D62" s="120"/>
      <c r="E62" s="120"/>
      <c r="F62" s="120"/>
    </row>
    <row r="63" spans="1:6" ht="15" customHeight="1" x14ac:dyDescent="0.2">
      <c r="A63" s="29" t="s">
        <v>821</v>
      </c>
      <c r="C63" s="121"/>
      <c r="D63" s="81"/>
      <c r="E63" s="81"/>
      <c r="F63" s="81"/>
    </row>
    <row r="64" spans="1:6" ht="19.5" customHeight="1" x14ac:dyDescent="0.2">
      <c r="A64" s="225" t="s">
        <v>798</v>
      </c>
      <c r="B64" s="225" t="s">
        <v>822</v>
      </c>
      <c r="C64" s="206" t="s">
        <v>823</v>
      </c>
      <c r="D64" s="198" t="s">
        <v>570</v>
      </c>
      <c r="E64" s="198" t="s">
        <v>801</v>
      </c>
      <c r="F64" s="198" t="s">
        <v>802</v>
      </c>
    </row>
    <row r="65" spans="1:6" x14ac:dyDescent="0.2">
      <c r="A65" s="229"/>
      <c r="B65" s="229"/>
      <c r="C65" s="230"/>
      <c r="D65" s="221"/>
      <c r="E65" s="221"/>
      <c r="F65" s="221"/>
    </row>
    <row r="66" spans="1:6" x14ac:dyDescent="0.2">
      <c r="A66" s="226"/>
      <c r="B66" s="226"/>
      <c r="C66" s="207"/>
      <c r="D66" s="199"/>
      <c r="E66" s="199"/>
      <c r="F66" s="199"/>
    </row>
    <row r="67" spans="1:6" x14ac:dyDescent="0.2">
      <c r="A67" s="32">
        <v>1</v>
      </c>
      <c r="B67" s="32">
        <v>2</v>
      </c>
      <c r="C67" s="61">
        <v>3</v>
      </c>
      <c r="D67" s="61">
        <v>4</v>
      </c>
      <c r="E67" s="61">
        <v>5</v>
      </c>
      <c r="F67" s="122">
        <v>6</v>
      </c>
    </row>
    <row r="68" spans="1:6" x14ac:dyDescent="0.2">
      <c r="A68" s="32"/>
      <c r="B68" s="123" t="s">
        <v>824</v>
      </c>
      <c r="C68" s="122" t="s">
        <v>825</v>
      </c>
      <c r="D68" s="124">
        <v>0</v>
      </c>
      <c r="E68" s="124">
        <v>0</v>
      </c>
      <c r="F68" s="124">
        <v>0</v>
      </c>
    </row>
    <row r="69" spans="1:6" ht="13.5" customHeight="1" x14ac:dyDescent="0.2">
      <c r="A69" s="32"/>
      <c r="B69" s="98" t="s">
        <v>379</v>
      </c>
      <c r="C69" s="122" t="s">
        <v>825</v>
      </c>
      <c r="D69" s="124">
        <v>0</v>
      </c>
      <c r="E69" s="124">
        <v>0</v>
      </c>
      <c r="F69" s="124">
        <v>0</v>
      </c>
    </row>
    <row r="70" spans="1:6" ht="16.5" customHeight="1" x14ac:dyDescent="0.2">
      <c r="A70" s="32"/>
      <c r="B70" s="98" t="s">
        <v>387</v>
      </c>
      <c r="C70" s="122" t="s">
        <v>825</v>
      </c>
      <c r="D70" s="124">
        <v>0</v>
      </c>
      <c r="E70" s="124">
        <v>0</v>
      </c>
      <c r="F70" s="124">
        <v>0</v>
      </c>
    </row>
    <row r="71" spans="1:6" ht="18" customHeight="1" x14ac:dyDescent="0.2">
      <c r="A71" s="32"/>
      <c r="B71" s="98" t="s">
        <v>804</v>
      </c>
      <c r="C71" s="122"/>
      <c r="D71" s="124"/>
      <c r="E71" s="124"/>
      <c r="F71" s="124"/>
    </row>
    <row r="72" spans="1:6" x14ac:dyDescent="0.2">
      <c r="A72" s="32"/>
      <c r="B72" s="98" t="s">
        <v>502</v>
      </c>
      <c r="C72" s="122" t="s">
        <v>825</v>
      </c>
      <c r="D72" s="124" t="s">
        <v>825</v>
      </c>
      <c r="E72" s="124" t="s">
        <v>825</v>
      </c>
      <c r="F72" s="124" t="s">
        <v>825</v>
      </c>
    </row>
    <row r="73" spans="1:6" x14ac:dyDescent="0.2">
      <c r="A73" s="32"/>
      <c r="B73" s="98" t="s">
        <v>387</v>
      </c>
      <c r="C73" s="122" t="s">
        <v>825</v>
      </c>
      <c r="D73" s="124" t="s">
        <v>825</v>
      </c>
      <c r="E73" s="124" t="s">
        <v>825</v>
      </c>
      <c r="F73" s="124" t="s">
        <v>825</v>
      </c>
    </row>
    <row r="74" spans="1:6" x14ac:dyDescent="0.2">
      <c r="A74" s="32"/>
      <c r="B74" s="98" t="s">
        <v>804</v>
      </c>
      <c r="C74" s="122"/>
      <c r="D74" s="124"/>
      <c r="E74" s="124"/>
      <c r="F74" s="124"/>
    </row>
    <row r="75" spans="1:6" ht="25.5" customHeight="1" x14ac:dyDescent="0.2">
      <c r="A75" s="33"/>
      <c r="B75" s="98" t="s">
        <v>826</v>
      </c>
      <c r="C75" s="122">
        <v>0</v>
      </c>
      <c r="D75" s="124">
        <v>0</v>
      </c>
      <c r="E75" s="124">
        <v>0</v>
      </c>
      <c r="F75" s="124">
        <v>0</v>
      </c>
    </row>
    <row r="78" spans="1:6" ht="39" customHeight="1" x14ac:dyDescent="0.2">
      <c r="A78" s="29" t="s">
        <v>83</v>
      </c>
      <c r="C78" s="100" t="s">
        <v>788</v>
      </c>
      <c r="E78" s="220" t="s">
        <v>827</v>
      </c>
      <c r="F78" s="220"/>
    </row>
    <row r="79" spans="1:6" ht="38.25" x14ac:dyDescent="0.2">
      <c r="A79" s="29" t="s">
        <v>980</v>
      </c>
      <c r="C79" s="176" t="s">
        <v>873</v>
      </c>
      <c r="D79" s="59"/>
      <c r="E79" s="220"/>
      <c r="F79" s="220"/>
    </row>
    <row r="80" spans="1:6" x14ac:dyDescent="0.2">
      <c r="E80" s="211" t="s">
        <v>365</v>
      </c>
      <c r="F80" s="211"/>
    </row>
    <row r="82" spans="1:6" x14ac:dyDescent="0.2">
      <c r="A82" s="191"/>
      <c r="B82" s="191"/>
      <c r="C82" s="191"/>
      <c r="D82" s="191"/>
      <c r="E82" s="191"/>
      <c r="F82" s="191"/>
    </row>
    <row r="84" spans="1:6" x14ac:dyDescent="0.2">
      <c r="A84" s="188"/>
      <c r="B84" s="188"/>
      <c r="C84" s="188"/>
      <c r="D84" s="188"/>
      <c r="E84" s="188"/>
      <c r="F84" s="188"/>
    </row>
    <row r="89" spans="1:6" x14ac:dyDescent="0.2">
      <c r="B89" s="188"/>
      <c r="C89" s="188"/>
      <c r="D89" s="188"/>
      <c r="E89" s="188"/>
    </row>
    <row r="90" spans="1:6" x14ac:dyDescent="0.2">
      <c r="B90" s="188"/>
      <c r="C90" s="188"/>
      <c r="D90" s="188"/>
      <c r="E90" s="188"/>
    </row>
    <row r="91" spans="1:6" x14ac:dyDescent="0.2">
      <c r="B91" s="188"/>
      <c r="C91" s="188"/>
      <c r="D91" s="188"/>
      <c r="E91" s="188"/>
    </row>
  </sheetData>
  <mergeCells count="19">
    <mergeCell ref="F64:F66"/>
    <mergeCell ref="A8:F8"/>
    <mergeCell ref="A9:F9"/>
    <mergeCell ref="A12:A13"/>
    <mergeCell ref="B12:B13"/>
    <mergeCell ref="C12:C13"/>
    <mergeCell ref="D12:D13"/>
    <mergeCell ref="E12:E13"/>
    <mergeCell ref="F12:F13"/>
    <mergeCell ref="A64:A66"/>
    <mergeCell ref="B64:B66"/>
    <mergeCell ref="C64:C66"/>
    <mergeCell ref="D64:D66"/>
    <mergeCell ref="E64:E66"/>
    <mergeCell ref="E78:F79"/>
    <mergeCell ref="E80:F80"/>
    <mergeCell ref="A82:F82"/>
    <mergeCell ref="A84:F84"/>
    <mergeCell ref="B89:E91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86"/>
  <sheetViews>
    <sheetView view="pageBreakPreview" zoomScaleNormal="100" zoomScaleSheetLayoutView="100" workbookViewId="0">
      <selection activeCell="D15" sqref="D15"/>
    </sheetView>
  </sheetViews>
  <sheetFormatPr defaultRowHeight="12.75" customHeight="1" x14ac:dyDescent="0.2"/>
  <cols>
    <col min="1" max="1" width="12.7109375" style="141" customWidth="1"/>
    <col min="2" max="2" width="22.85546875" style="157" customWidth="1"/>
    <col min="3" max="3" width="17.42578125" style="141" customWidth="1"/>
    <col min="4" max="4" width="17.28515625" style="141" customWidth="1"/>
    <col min="5" max="5" width="18.28515625" style="141" customWidth="1"/>
    <col min="6" max="6" width="12.5703125" style="141" customWidth="1"/>
    <col min="7" max="7" width="15.140625" style="141" customWidth="1"/>
    <col min="8" max="8" width="12.85546875" style="141" bestFit="1" customWidth="1"/>
    <col min="9" max="9" width="11.42578125" style="141" customWidth="1"/>
    <col min="10" max="10" width="18.7109375" style="141" customWidth="1"/>
    <col min="11" max="250" width="9.140625" style="141"/>
    <col min="251" max="251" width="12.7109375" style="141" customWidth="1"/>
    <col min="252" max="252" width="22.85546875" style="141" customWidth="1"/>
    <col min="253" max="253" width="17.42578125" style="141" customWidth="1"/>
    <col min="254" max="254" width="17.28515625" style="141" customWidth="1"/>
    <col min="255" max="255" width="18.28515625" style="141" customWidth="1"/>
    <col min="256" max="256" width="12.5703125" style="141" customWidth="1"/>
    <col min="257" max="257" width="15.140625" style="141" customWidth="1"/>
    <col min="258" max="258" width="9.140625" style="141" customWidth="1"/>
    <col min="259" max="259" width="11.42578125" style="141" customWidth="1"/>
    <col min="260" max="260" width="18.7109375" style="141" customWidth="1"/>
    <col min="261" max="506" width="9.140625" style="141"/>
    <col min="507" max="507" width="12.7109375" style="141" customWidth="1"/>
    <col min="508" max="508" width="22.85546875" style="141" customWidth="1"/>
    <col min="509" max="509" width="17.42578125" style="141" customWidth="1"/>
    <col min="510" max="510" width="17.28515625" style="141" customWidth="1"/>
    <col min="511" max="511" width="18.28515625" style="141" customWidth="1"/>
    <col min="512" max="512" width="12.5703125" style="141" customWidth="1"/>
    <col min="513" max="513" width="15.140625" style="141" customWidth="1"/>
    <col min="514" max="514" width="9.140625" style="141" customWidth="1"/>
    <col min="515" max="515" width="11.42578125" style="141" customWidth="1"/>
    <col min="516" max="516" width="18.7109375" style="141" customWidth="1"/>
    <col min="517" max="762" width="9.140625" style="141"/>
    <col min="763" max="763" width="12.7109375" style="141" customWidth="1"/>
    <col min="764" max="764" width="22.85546875" style="141" customWidth="1"/>
    <col min="765" max="765" width="17.42578125" style="141" customWidth="1"/>
    <col min="766" max="766" width="17.28515625" style="141" customWidth="1"/>
    <col min="767" max="767" width="18.28515625" style="141" customWidth="1"/>
    <col min="768" max="768" width="12.5703125" style="141" customWidth="1"/>
    <col min="769" max="769" width="15.140625" style="141" customWidth="1"/>
    <col min="770" max="770" width="9.140625" style="141" customWidth="1"/>
    <col min="771" max="771" width="11.42578125" style="141" customWidth="1"/>
    <col min="772" max="772" width="18.7109375" style="141" customWidth="1"/>
    <col min="773" max="1018" width="9.140625" style="141"/>
    <col min="1019" max="1019" width="12.7109375" style="141" customWidth="1"/>
    <col min="1020" max="1020" width="22.85546875" style="141" customWidth="1"/>
    <col min="1021" max="1021" width="17.42578125" style="141" customWidth="1"/>
    <col min="1022" max="1022" width="17.28515625" style="141" customWidth="1"/>
    <col min="1023" max="1023" width="18.28515625" style="141" customWidth="1"/>
    <col min="1024" max="1024" width="12.5703125" style="141" customWidth="1"/>
    <col min="1025" max="1025" width="15.140625" style="141" customWidth="1"/>
    <col min="1026" max="1026" width="9.140625" style="141" customWidth="1"/>
    <col min="1027" max="1027" width="11.42578125" style="141" customWidth="1"/>
    <col min="1028" max="1028" width="18.7109375" style="141" customWidth="1"/>
    <col min="1029" max="1274" width="9.140625" style="141"/>
    <col min="1275" max="1275" width="12.7109375" style="141" customWidth="1"/>
    <col min="1276" max="1276" width="22.85546875" style="141" customWidth="1"/>
    <col min="1277" max="1277" width="17.42578125" style="141" customWidth="1"/>
    <col min="1278" max="1278" width="17.28515625" style="141" customWidth="1"/>
    <col min="1279" max="1279" width="18.28515625" style="141" customWidth="1"/>
    <col min="1280" max="1280" width="12.5703125" style="141" customWidth="1"/>
    <col min="1281" max="1281" width="15.140625" style="141" customWidth="1"/>
    <col min="1282" max="1282" width="9.140625" style="141" customWidth="1"/>
    <col min="1283" max="1283" width="11.42578125" style="141" customWidth="1"/>
    <col min="1284" max="1284" width="18.7109375" style="141" customWidth="1"/>
    <col min="1285" max="1530" width="9.140625" style="141"/>
    <col min="1531" max="1531" width="12.7109375" style="141" customWidth="1"/>
    <col min="1532" max="1532" width="22.85546875" style="141" customWidth="1"/>
    <col min="1533" max="1533" width="17.42578125" style="141" customWidth="1"/>
    <col min="1534" max="1534" width="17.28515625" style="141" customWidth="1"/>
    <col min="1535" max="1535" width="18.28515625" style="141" customWidth="1"/>
    <col min="1536" max="1536" width="12.5703125" style="141" customWidth="1"/>
    <col min="1537" max="1537" width="15.140625" style="141" customWidth="1"/>
    <col min="1538" max="1538" width="9.140625" style="141" customWidth="1"/>
    <col min="1539" max="1539" width="11.42578125" style="141" customWidth="1"/>
    <col min="1540" max="1540" width="18.7109375" style="141" customWidth="1"/>
    <col min="1541" max="1786" width="9.140625" style="141"/>
    <col min="1787" max="1787" width="12.7109375" style="141" customWidth="1"/>
    <col min="1788" max="1788" width="22.85546875" style="141" customWidth="1"/>
    <col min="1789" max="1789" width="17.42578125" style="141" customWidth="1"/>
    <col min="1790" max="1790" width="17.28515625" style="141" customWidth="1"/>
    <col min="1791" max="1791" width="18.28515625" style="141" customWidth="1"/>
    <col min="1792" max="1792" width="12.5703125" style="141" customWidth="1"/>
    <col min="1793" max="1793" width="15.140625" style="141" customWidth="1"/>
    <col min="1794" max="1794" width="9.140625" style="141" customWidth="1"/>
    <col min="1795" max="1795" width="11.42578125" style="141" customWidth="1"/>
    <col min="1796" max="1796" width="18.7109375" style="141" customWidth="1"/>
    <col min="1797" max="2042" width="9.140625" style="141"/>
    <col min="2043" max="2043" width="12.7109375" style="141" customWidth="1"/>
    <col min="2044" max="2044" width="22.85546875" style="141" customWidth="1"/>
    <col min="2045" max="2045" width="17.42578125" style="141" customWidth="1"/>
    <col min="2046" max="2046" width="17.28515625" style="141" customWidth="1"/>
    <col min="2047" max="2047" width="18.28515625" style="141" customWidth="1"/>
    <col min="2048" max="2048" width="12.5703125" style="141" customWidth="1"/>
    <col min="2049" max="2049" width="15.140625" style="141" customWidth="1"/>
    <col min="2050" max="2050" width="9.140625" style="141" customWidth="1"/>
    <col min="2051" max="2051" width="11.42578125" style="141" customWidth="1"/>
    <col min="2052" max="2052" width="18.7109375" style="141" customWidth="1"/>
    <col min="2053" max="2298" width="9.140625" style="141"/>
    <col min="2299" max="2299" width="12.7109375" style="141" customWidth="1"/>
    <col min="2300" max="2300" width="22.85546875" style="141" customWidth="1"/>
    <col min="2301" max="2301" width="17.42578125" style="141" customWidth="1"/>
    <col min="2302" max="2302" width="17.28515625" style="141" customWidth="1"/>
    <col min="2303" max="2303" width="18.28515625" style="141" customWidth="1"/>
    <col min="2304" max="2304" width="12.5703125" style="141" customWidth="1"/>
    <col min="2305" max="2305" width="15.140625" style="141" customWidth="1"/>
    <col min="2306" max="2306" width="9.140625" style="141" customWidth="1"/>
    <col min="2307" max="2307" width="11.42578125" style="141" customWidth="1"/>
    <col min="2308" max="2308" width="18.7109375" style="141" customWidth="1"/>
    <col min="2309" max="2554" width="9.140625" style="141"/>
    <col min="2555" max="2555" width="12.7109375" style="141" customWidth="1"/>
    <col min="2556" max="2556" width="22.85546875" style="141" customWidth="1"/>
    <col min="2557" max="2557" width="17.42578125" style="141" customWidth="1"/>
    <col min="2558" max="2558" width="17.28515625" style="141" customWidth="1"/>
    <col min="2559" max="2559" width="18.28515625" style="141" customWidth="1"/>
    <col min="2560" max="2560" width="12.5703125" style="141" customWidth="1"/>
    <col min="2561" max="2561" width="15.140625" style="141" customWidth="1"/>
    <col min="2562" max="2562" width="9.140625" style="141" customWidth="1"/>
    <col min="2563" max="2563" width="11.42578125" style="141" customWidth="1"/>
    <col min="2564" max="2564" width="18.7109375" style="141" customWidth="1"/>
    <col min="2565" max="2810" width="9.140625" style="141"/>
    <col min="2811" max="2811" width="12.7109375" style="141" customWidth="1"/>
    <col min="2812" max="2812" width="22.85546875" style="141" customWidth="1"/>
    <col min="2813" max="2813" width="17.42578125" style="141" customWidth="1"/>
    <col min="2814" max="2814" width="17.28515625" style="141" customWidth="1"/>
    <col min="2815" max="2815" width="18.28515625" style="141" customWidth="1"/>
    <col min="2816" max="2816" width="12.5703125" style="141" customWidth="1"/>
    <col min="2817" max="2817" width="15.140625" style="141" customWidth="1"/>
    <col min="2818" max="2818" width="9.140625" style="141" customWidth="1"/>
    <col min="2819" max="2819" width="11.42578125" style="141" customWidth="1"/>
    <col min="2820" max="2820" width="18.7109375" style="141" customWidth="1"/>
    <col min="2821" max="3066" width="9.140625" style="141"/>
    <col min="3067" max="3067" width="12.7109375" style="141" customWidth="1"/>
    <col min="3068" max="3068" width="22.85546875" style="141" customWidth="1"/>
    <col min="3069" max="3069" width="17.42578125" style="141" customWidth="1"/>
    <col min="3070" max="3070" width="17.28515625" style="141" customWidth="1"/>
    <col min="3071" max="3071" width="18.28515625" style="141" customWidth="1"/>
    <col min="3072" max="3072" width="12.5703125" style="141" customWidth="1"/>
    <col min="3073" max="3073" width="15.140625" style="141" customWidth="1"/>
    <col min="3074" max="3074" width="9.140625" style="141" customWidth="1"/>
    <col min="3075" max="3075" width="11.42578125" style="141" customWidth="1"/>
    <col min="3076" max="3076" width="18.7109375" style="141" customWidth="1"/>
    <col min="3077" max="3322" width="9.140625" style="141"/>
    <col min="3323" max="3323" width="12.7109375" style="141" customWidth="1"/>
    <col min="3324" max="3324" width="22.85546875" style="141" customWidth="1"/>
    <col min="3325" max="3325" width="17.42578125" style="141" customWidth="1"/>
    <col min="3326" max="3326" width="17.28515625" style="141" customWidth="1"/>
    <col min="3327" max="3327" width="18.28515625" style="141" customWidth="1"/>
    <col min="3328" max="3328" width="12.5703125" style="141" customWidth="1"/>
    <col min="3329" max="3329" width="15.140625" style="141" customWidth="1"/>
    <col min="3330" max="3330" width="9.140625" style="141" customWidth="1"/>
    <col min="3331" max="3331" width="11.42578125" style="141" customWidth="1"/>
    <col min="3332" max="3332" width="18.7109375" style="141" customWidth="1"/>
    <col min="3333" max="3578" width="9.140625" style="141"/>
    <col min="3579" max="3579" width="12.7109375" style="141" customWidth="1"/>
    <col min="3580" max="3580" width="22.85546875" style="141" customWidth="1"/>
    <col min="3581" max="3581" width="17.42578125" style="141" customWidth="1"/>
    <col min="3582" max="3582" width="17.28515625" style="141" customWidth="1"/>
    <col min="3583" max="3583" width="18.28515625" style="141" customWidth="1"/>
    <col min="3584" max="3584" width="12.5703125" style="141" customWidth="1"/>
    <col min="3585" max="3585" width="15.140625" style="141" customWidth="1"/>
    <col min="3586" max="3586" width="9.140625" style="141" customWidth="1"/>
    <col min="3587" max="3587" width="11.42578125" style="141" customWidth="1"/>
    <col min="3588" max="3588" width="18.7109375" style="141" customWidth="1"/>
    <col min="3589" max="3834" width="9.140625" style="141"/>
    <col min="3835" max="3835" width="12.7109375" style="141" customWidth="1"/>
    <col min="3836" max="3836" width="22.85546875" style="141" customWidth="1"/>
    <col min="3837" max="3837" width="17.42578125" style="141" customWidth="1"/>
    <col min="3838" max="3838" width="17.28515625" style="141" customWidth="1"/>
    <col min="3839" max="3839" width="18.28515625" style="141" customWidth="1"/>
    <col min="3840" max="3840" width="12.5703125" style="141" customWidth="1"/>
    <col min="3841" max="3841" width="15.140625" style="141" customWidth="1"/>
    <col min="3842" max="3842" width="9.140625" style="141" customWidth="1"/>
    <col min="3843" max="3843" width="11.42578125" style="141" customWidth="1"/>
    <col min="3844" max="3844" width="18.7109375" style="141" customWidth="1"/>
    <col min="3845" max="4090" width="9.140625" style="141"/>
    <col min="4091" max="4091" width="12.7109375" style="141" customWidth="1"/>
    <col min="4092" max="4092" width="22.85546875" style="141" customWidth="1"/>
    <col min="4093" max="4093" width="17.42578125" style="141" customWidth="1"/>
    <col min="4094" max="4094" width="17.28515625" style="141" customWidth="1"/>
    <col min="4095" max="4095" width="18.28515625" style="141" customWidth="1"/>
    <col min="4096" max="4096" width="12.5703125" style="141" customWidth="1"/>
    <col min="4097" max="4097" width="15.140625" style="141" customWidth="1"/>
    <col min="4098" max="4098" width="9.140625" style="141" customWidth="1"/>
    <col min="4099" max="4099" width="11.42578125" style="141" customWidth="1"/>
    <col min="4100" max="4100" width="18.7109375" style="141" customWidth="1"/>
    <col min="4101" max="4346" width="9.140625" style="141"/>
    <col min="4347" max="4347" width="12.7109375" style="141" customWidth="1"/>
    <col min="4348" max="4348" width="22.85546875" style="141" customWidth="1"/>
    <col min="4349" max="4349" width="17.42578125" style="141" customWidth="1"/>
    <col min="4350" max="4350" width="17.28515625" style="141" customWidth="1"/>
    <col min="4351" max="4351" width="18.28515625" style="141" customWidth="1"/>
    <col min="4352" max="4352" width="12.5703125" style="141" customWidth="1"/>
    <col min="4353" max="4353" width="15.140625" style="141" customWidth="1"/>
    <col min="4354" max="4354" width="9.140625" style="141" customWidth="1"/>
    <col min="4355" max="4355" width="11.42578125" style="141" customWidth="1"/>
    <col min="4356" max="4356" width="18.7109375" style="141" customWidth="1"/>
    <col min="4357" max="4602" width="9.140625" style="141"/>
    <col min="4603" max="4603" width="12.7109375" style="141" customWidth="1"/>
    <col min="4604" max="4604" width="22.85546875" style="141" customWidth="1"/>
    <col min="4605" max="4605" width="17.42578125" style="141" customWidth="1"/>
    <col min="4606" max="4606" width="17.28515625" style="141" customWidth="1"/>
    <col min="4607" max="4607" width="18.28515625" style="141" customWidth="1"/>
    <col min="4608" max="4608" width="12.5703125" style="141" customWidth="1"/>
    <col min="4609" max="4609" width="15.140625" style="141" customWidth="1"/>
    <col min="4610" max="4610" width="9.140625" style="141" customWidth="1"/>
    <col min="4611" max="4611" width="11.42578125" style="141" customWidth="1"/>
    <col min="4612" max="4612" width="18.7109375" style="141" customWidth="1"/>
    <col min="4613" max="4858" width="9.140625" style="141"/>
    <col min="4859" max="4859" width="12.7109375" style="141" customWidth="1"/>
    <col min="4860" max="4860" width="22.85546875" style="141" customWidth="1"/>
    <col min="4861" max="4861" width="17.42578125" style="141" customWidth="1"/>
    <col min="4862" max="4862" width="17.28515625" style="141" customWidth="1"/>
    <col min="4863" max="4863" width="18.28515625" style="141" customWidth="1"/>
    <col min="4864" max="4864" width="12.5703125" style="141" customWidth="1"/>
    <col min="4865" max="4865" width="15.140625" style="141" customWidth="1"/>
    <col min="4866" max="4866" width="9.140625" style="141" customWidth="1"/>
    <col min="4867" max="4867" width="11.42578125" style="141" customWidth="1"/>
    <col min="4868" max="4868" width="18.7109375" style="141" customWidth="1"/>
    <col min="4869" max="5114" width="9.140625" style="141"/>
    <col min="5115" max="5115" width="12.7109375" style="141" customWidth="1"/>
    <col min="5116" max="5116" width="22.85546875" style="141" customWidth="1"/>
    <col min="5117" max="5117" width="17.42578125" style="141" customWidth="1"/>
    <col min="5118" max="5118" width="17.28515625" style="141" customWidth="1"/>
    <col min="5119" max="5119" width="18.28515625" style="141" customWidth="1"/>
    <col min="5120" max="5120" width="12.5703125" style="141" customWidth="1"/>
    <col min="5121" max="5121" width="15.140625" style="141" customWidth="1"/>
    <col min="5122" max="5122" width="9.140625" style="141" customWidth="1"/>
    <col min="5123" max="5123" width="11.42578125" style="141" customWidth="1"/>
    <col min="5124" max="5124" width="18.7109375" style="141" customWidth="1"/>
    <col min="5125" max="5370" width="9.140625" style="141"/>
    <col min="5371" max="5371" width="12.7109375" style="141" customWidth="1"/>
    <col min="5372" max="5372" width="22.85546875" style="141" customWidth="1"/>
    <col min="5373" max="5373" width="17.42578125" style="141" customWidth="1"/>
    <col min="5374" max="5374" width="17.28515625" style="141" customWidth="1"/>
    <col min="5375" max="5375" width="18.28515625" style="141" customWidth="1"/>
    <col min="5376" max="5376" width="12.5703125" style="141" customWidth="1"/>
    <col min="5377" max="5377" width="15.140625" style="141" customWidth="1"/>
    <col min="5378" max="5378" width="9.140625" style="141" customWidth="1"/>
    <col min="5379" max="5379" width="11.42578125" style="141" customWidth="1"/>
    <col min="5380" max="5380" width="18.7109375" style="141" customWidth="1"/>
    <col min="5381" max="5626" width="9.140625" style="141"/>
    <col min="5627" max="5627" width="12.7109375" style="141" customWidth="1"/>
    <col min="5628" max="5628" width="22.85546875" style="141" customWidth="1"/>
    <col min="5629" max="5629" width="17.42578125" style="141" customWidth="1"/>
    <col min="5630" max="5630" width="17.28515625" style="141" customWidth="1"/>
    <col min="5631" max="5631" width="18.28515625" style="141" customWidth="1"/>
    <col min="5632" max="5632" width="12.5703125" style="141" customWidth="1"/>
    <col min="5633" max="5633" width="15.140625" style="141" customWidth="1"/>
    <col min="5634" max="5634" width="9.140625" style="141" customWidth="1"/>
    <col min="5635" max="5635" width="11.42578125" style="141" customWidth="1"/>
    <col min="5636" max="5636" width="18.7109375" style="141" customWidth="1"/>
    <col min="5637" max="5882" width="9.140625" style="141"/>
    <col min="5883" max="5883" width="12.7109375" style="141" customWidth="1"/>
    <col min="5884" max="5884" width="22.85546875" style="141" customWidth="1"/>
    <col min="5885" max="5885" width="17.42578125" style="141" customWidth="1"/>
    <col min="5886" max="5886" width="17.28515625" style="141" customWidth="1"/>
    <col min="5887" max="5887" width="18.28515625" style="141" customWidth="1"/>
    <col min="5888" max="5888" width="12.5703125" style="141" customWidth="1"/>
    <col min="5889" max="5889" width="15.140625" style="141" customWidth="1"/>
    <col min="5890" max="5890" width="9.140625" style="141" customWidth="1"/>
    <col min="5891" max="5891" width="11.42578125" style="141" customWidth="1"/>
    <col min="5892" max="5892" width="18.7109375" style="141" customWidth="1"/>
    <col min="5893" max="6138" width="9.140625" style="141"/>
    <col min="6139" max="6139" width="12.7109375" style="141" customWidth="1"/>
    <col min="6140" max="6140" width="22.85546875" style="141" customWidth="1"/>
    <col min="6141" max="6141" width="17.42578125" style="141" customWidth="1"/>
    <col min="6142" max="6142" width="17.28515625" style="141" customWidth="1"/>
    <col min="6143" max="6143" width="18.28515625" style="141" customWidth="1"/>
    <col min="6144" max="6144" width="12.5703125" style="141" customWidth="1"/>
    <col min="6145" max="6145" width="15.140625" style="141" customWidth="1"/>
    <col min="6146" max="6146" width="9.140625" style="141" customWidth="1"/>
    <col min="6147" max="6147" width="11.42578125" style="141" customWidth="1"/>
    <col min="6148" max="6148" width="18.7109375" style="141" customWidth="1"/>
    <col min="6149" max="6394" width="9.140625" style="141"/>
    <col min="6395" max="6395" width="12.7109375" style="141" customWidth="1"/>
    <col min="6396" max="6396" width="22.85546875" style="141" customWidth="1"/>
    <col min="6397" max="6397" width="17.42578125" style="141" customWidth="1"/>
    <col min="6398" max="6398" width="17.28515625" style="141" customWidth="1"/>
    <col min="6399" max="6399" width="18.28515625" style="141" customWidth="1"/>
    <col min="6400" max="6400" width="12.5703125" style="141" customWidth="1"/>
    <col min="6401" max="6401" width="15.140625" style="141" customWidth="1"/>
    <col min="6402" max="6402" width="9.140625" style="141" customWidth="1"/>
    <col min="6403" max="6403" width="11.42578125" style="141" customWidth="1"/>
    <col min="6404" max="6404" width="18.7109375" style="141" customWidth="1"/>
    <col min="6405" max="6650" width="9.140625" style="141"/>
    <col min="6651" max="6651" width="12.7109375" style="141" customWidth="1"/>
    <col min="6652" max="6652" width="22.85546875" style="141" customWidth="1"/>
    <col min="6653" max="6653" width="17.42578125" style="141" customWidth="1"/>
    <col min="6654" max="6654" width="17.28515625" style="141" customWidth="1"/>
    <col min="6655" max="6655" width="18.28515625" style="141" customWidth="1"/>
    <col min="6656" max="6656" width="12.5703125" style="141" customWidth="1"/>
    <col min="6657" max="6657" width="15.140625" style="141" customWidth="1"/>
    <col min="6658" max="6658" width="9.140625" style="141" customWidth="1"/>
    <col min="6659" max="6659" width="11.42578125" style="141" customWidth="1"/>
    <col min="6660" max="6660" width="18.7109375" style="141" customWidth="1"/>
    <col min="6661" max="6906" width="9.140625" style="141"/>
    <col min="6907" max="6907" width="12.7109375" style="141" customWidth="1"/>
    <col min="6908" max="6908" width="22.85546875" style="141" customWidth="1"/>
    <col min="6909" max="6909" width="17.42578125" style="141" customWidth="1"/>
    <col min="6910" max="6910" width="17.28515625" style="141" customWidth="1"/>
    <col min="6911" max="6911" width="18.28515625" style="141" customWidth="1"/>
    <col min="6912" max="6912" width="12.5703125" style="141" customWidth="1"/>
    <col min="6913" max="6913" width="15.140625" style="141" customWidth="1"/>
    <col min="6914" max="6914" width="9.140625" style="141" customWidth="1"/>
    <col min="6915" max="6915" width="11.42578125" style="141" customWidth="1"/>
    <col min="6916" max="6916" width="18.7109375" style="141" customWidth="1"/>
    <col min="6917" max="7162" width="9.140625" style="141"/>
    <col min="7163" max="7163" width="12.7109375" style="141" customWidth="1"/>
    <col min="7164" max="7164" width="22.85546875" style="141" customWidth="1"/>
    <col min="7165" max="7165" width="17.42578125" style="141" customWidth="1"/>
    <col min="7166" max="7166" width="17.28515625" style="141" customWidth="1"/>
    <col min="7167" max="7167" width="18.28515625" style="141" customWidth="1"/>
    <col min="7168" max="7168" width="12.5703125" style="141" customWidth="1"/>
    <col min="7169" max="7169" width="15.140625" style="141" customWidth="1"/>
    <col min="7170" max="7170" width="9.140625" style="141" customWidth="1"/>
    <col min="7171" max="7171" width="11.42578125" style="141" customWidth="1"/>
    <col min="7172" max="7172" width="18.7109375" style="141" customWidth="1"/>
    <col min="7173" max="7418" width="9.140625" style="141"/>
    <col min="7419" max="7419" width="12.7109375" style="141" customWidth="1"/>
    <col min="7420" max="7420" width="22.85546875" style="141" customWidth="1"/>
    <col min="7421" max="7421" width="17.42578125" style="141" customWidth="1"/>
    <col min="7422" max="7422" width="17.28515625" style="141" customWidth="1"/>
    <col min="7423" max="7423" width="18.28515625" style="141" customWidth="1"/>
    <col min="7424" max="7424" width="12.5703125" style="141" customWidth="1"/>
    <col min="7425" max="7425" width="15.140625" style="141" customWidth="1"/>
    <col min="7426" max="7426" width="9.140625" style="141" customWidth="1"/>
    <col min="7427" max="7427" width="11.42578125" style="141" customWidth="1"/>
    <col min="7428" max="7428" width="18.7109375" style="141" customWidth="1"/>
    <col min="7429" max="7674" width="9.140625" style="141"/>
    <col min="7675" max="7675" width="12.7109375" style="141" customWidth="1"/>
    <col min="7676" max="7676" width="22.85546875" style="141" customWidth="1"/>
    <col min="7677" max="7677" width="17.42578125" style="141" customWidth="1"/>
    <col min="7678" max="7678" width="17.28515625" style="141" customWidth="1"/>
    <col min="7679" max="7679" width="18.28515625" style="141" customWidth="1"/>
    <col min="7680" max="7680" width="12.5703125" style="141" customWidth="1"/>
    <col min="7681" max="7681" width="15.140625" style="141" customWidth="1"/>
    <col min="7682" max="7682" width="9.140625" style="141" customWidth="1"/>
    <col min="7683" max="7683" width="11.42578125" style="141" customWidth="1"/>
    <col min="7684" max="7684" width="18.7109375" style="141" customWidth="1"/>
    <col min="7685" max="7930" width="9.140625" style="141"/>
    <col min="7931" max="7931" width="12.7109375" style="141" customWidth="1"/>
    <col min="7932" max="7932" width="22.85546875" style="141" customWidth="1"/>
    <col min="7933" max="7933" width="17.42578125" style="141" customWidth="1"/>
    <col min="7934" max="7934" width="17.28515625" style="141" customWidth="1"/>
    <col min="7935" max="7935" width="18.28515625" style="141" customWidth="1"/>
    <col min="7936" max="7936" width="12.5703125" style="141" customWidth="1"/>
    <col min="7937" max="7937" width="15.140625" style="141" customWidth="1"/>
    <col min="7938" max="7938" width="9.140625" style="141" customWidth="1"/>
    <col min="7939" max="7939" width="11.42578125" style="141" customWidth="1"/>
    <col min="7940" max="7940" width="18.7109375" style="141" customWidth="1"/>
    <col min="7941" max="8186" width="9.140625" style="141"/>
    <col min="8187" max="8187" width="12.7109375" style="141" customWidth="1"/>
    <col min="8188" max="8188" width="22.85546875" style="141" customWidth="1"/>
    <col min="8189" max="8189" width="17.42578125" style="141" customWidth="1"/>
    <col min="8190" max="8190" width="17.28515625" style="141" customWidth="1"/>
    <col min="8191" max="8191" width="18.28515625" style="141" customWidth="1"/>
    <col min="8192" max="8192" width="12.5703125" style="141" customWidth="1"/>
    <col min="8193" max="8193" width="15.140625" style="141" customWidth="1"/>
    <col min="8194" max="8194" width="9.140625" style="141" customWidth="1"/>
    <col min="8195" max="8195" width="11.42578125" style="141" customWidth="1"/>
    <col min="8196" max="8196" width="18.7109375" style="141" customWidth="1"/>
    <col min="8197" max="8442" width="9.140625" style="141"/>
    <col min="8443" max="8443" width="12.7109375" style="141" customWidth="1"/>
    <col min="8444" max="8444" width="22.85546875" style="141" customWidth="1"/>
    <col min="8445" max="8445" width="17.42578125" style="141" customWidth="1"/>
    <col min="8446" max="8446" width="17.28515625" style="141" customWidth="1"/>
    <col min="8447" max="8447" width="18.28515625" style="141" customWidth="1"/>
    <col min="8448" max="8448" width="12.5703125" style="141" customWidth="1"/>
    <col min="8449" max="8449" width="15.140625" style="141" customWidth="1"/>
    <col min="8450" max="8450" width="9.140625" style="141" customWidth="1"/>
    <col min="8451" max="8451" width="11.42578125" style="141" customWidth="1"/>
    <col min="8452" max="8452" width="18.7109375" style="141" customWidth="1"/>
    <col min="8453" max="8698" width="9.140625" style="141"/>
    <col min="8699" max="8699" width="12.7109375" style="141" customWidth="1"/>
    <col min="8700" max="8700" width="22.85546875" style="141" customWidth="1"/>
    <col min="8701" max="8701" width="17.42578125" style="141" customWidth="1"/>
    <col min="8702" max="8702" width="17.28515625" style="141" customWidth="1"/>
    <col min="8703" max="8703" width="18.28515625" style="141" customWidth="1"/>
    <col min="8704" max="8704" width="12.5703125" style="141" customWidth="1"/>
    <col min="8705" max="8705" width="15.140625" style="141" customWidth="1"/>
    <col min="8706" max="8706" width="9.140625" style="141" customWidth="1"/>
    <col min="8707" max="8707" width="11.42578125" style="141" customWidth="1"/>
    <col min="8708" max="8708" width="18.7109375" style="141" customWidth="1"/>
    <col min="8709" max="8954" width="9.140625" style="141"/>
    <col min="8955" max="8955" width="12.7109375" style="141" customWidth="1"/>
    <col min="8956" max="8956" width="22.85546875" style="141" customWidth="1"/>
    <col min="8957" max="8957" width="17.42578125" style="141" customWidth="1"/>
    <col min="8958" max="8958" width="17.28515625" style="141" customWidth="1"/>
    <col min="8959" max="8959" width="18.28515625" style="141" customWidth="1"/>
    <col min="8960" max="8960" width="12.5703125" style="141" customWidth="1"/>
    <col min="8961" max="8961" width="15.140625" style="141" customWidth="1"/>
    <col min="8962" max="8962" width="9.140625" style="141" customWidth="1"/>
    <col min="8963" max="8963" width="11.42578125" style="141" customWidth="1"/>
    <col min="8964" max="8964" width="18.7109375" style="141" customWidth="1"/>
    <col min="8965" max="9210" width="9.140625" style="141"/>
    <col min="9211" max="9211" width="12.7109375" style="141" customWidth="1"/>
    <col min="9212" max="9212" width="22.85546875" style="141" customWidth="1"/>
    <col min="9213" max="9213" width="17.42578125" style="141" customWidth="1"/>
    <col min="9214" max="9214" width="17.28515625" style="141" customWidth="1"/>
    <col min="9215" max="9215" width="18.28515625" style="141" customWidth="1"/>
    <col min="9216" max="9216" width="12.5703125" style="141" customWidth="1"/>
    <col min="9217" max="9217" width="15.140625" style="141" customWidth="1"/>
    <col min="9218" max="9218" width="9.140625" style="141" customWidth="1"/>
    <col min="9219" max="9219" width="11.42578125" style="141" customWidth="1"/>
    <col min="9220" max="9220" width="18.7109375" style="141" customWidth="1"/>
    <col min="9221" max="9466" width="9.140625" style="141"/>
    <col min="9467" max="9467" width="12.7109375" style="141" customWidth="1"/>
    <col min="9468" max="9468" width="22.85546875" style="141" customWidth="1"/>
    <col min="9469" max="9469" width="17.42578125" style="141" customWidth="1"/>
    <col min="9470" max="9470" width="17.28515625" style="141" customWidth="1"/>
    <col min="9471" max="9471" width="18.28515625" style="141" customWidth="1"/>
    <col min="9472" max="9472" width="12.5703125" style="141" customWidth="1"/>
    <col min="9473" max="9473" width="15.140625" style="141" customWidth="1"/>
    <col min="9474" max="9474" width="9.140625" style="141" customWidth="1"/>
    <col min="9475" max="9475" width="11.42578125" style="141" customWidth="1"/>
    <col min="9476" max="9476" width="18.7109375" style="141" customWidth="1"/>
    <col min="9477" max="9722" width="9.140625" style="141"/>
    <col min="9723" max="9723" width="12.7109375" style="141" customWidth="1"/>
    <col min="9724" max="9724" width="22.85546875" style="141" customWidth="1"/>
    <col min="9725" max="9725" width="17.42578125" style="141" customWidth="1"/>
    <col min="9726" max="9726" width="17.28515625" style="141" customWidth="1"/>
    <col min="9727" max="9727" width="18.28515625" style="141" customWidth="1"/>
    <col min="9728" max="9728" width="12.5703125" style="141" customWidth="1"/>
    <col min="9729" max="9729" width="15.140625" style="141" customWidth="1"/>
    <col min="9730" max="9730" width="9.140625" style="141" customWidth="1"/>
    <col min="9731" max="9731" width="11.42578125" style="141" customWidth="1"/>
    <col min="9732" max="9732" width="18.7109375" style="141" customWidth="1"/>
    <col min="9733" max="9978" width="9.140625" style="141"/>
    <col min="9979" max="9979" width="12.7109375" style="141" customWidth="1"/>
    <col min="9980" max="9980" width="22.85546875" style="141" customWidth="1"/>
    <col min="9981" max="9981" width="17.42578125" style="141" customWidth="1"/>
    <col min="9982" max="9982" width="17.28515625" style="141" customWidth="1"/>
    <col min="9983" max="9983" width="18.28515625" style="141" customWidth="1"/>
    <col min="9984" max="9984" width="12.5703125" style="141" customWidth="1"/>
    <col min="9985" max="9985" width="15.140625" style="141" customWidth="1"/>
    <col min="9986" max="9986" width="9.140625" style="141" customWidth="1"/>
    <col min="9987" max="9987" width="11.42578125" style="141" customWidth="1"/>
    <col min="9988" max="9988" width="18.7109375" style="141" customWidth="1"/>
    <col min="9989" max="10234" width="9.140625" style="141"/>
    <col min="10235" max="10235" width="12.7109375" style="141" customWidth="1"/>
    <col min="10236" max="10236" width="22.85546875" style="141" customWidth="1"/>
    <col min="10237" max="10237" width="17.42578125" style="141" customWidth="1"/>
    <col min="10238" max="10238" width="17.28515625" style="141" customWidth="1"/>
    <col min="10239" max="10239" width="18.28515625" style="141" customWidth="1"/>
    <col min="10240" max="10240" width="12.5703125" style="141" customWidth="1"/>
    <col min="10241" max="10241" width="15.140625" style="141" customWidth="1"/>
    <col min="10242" max="10242" width="9.140625" style="141" customWidth="1"/>
    <col min="10243" max="10243" width="11.42578125" style="141" customWidth="1"/>
    <col min="10244" max="10244" width="18.7109375" style="141" customWidth="1"/>
    <col min="10245" max="10490" width="9.140625" style="141"/>
    <col min="10491" max="10491" width="12.7109375" style="141" customWidth="1"/>
    <col min="10492" max="10492" width="22.85546875" style="141" customWidth="1"/>
    <col min="10493" max="10493" width="17.42578125" style="141" customWidth="1"/>
    <col min="10494" max="10494" width="17.28515625" style="141" customWidth="1"/>
    <col min="10495" max="10495" width="18.28515625" style="141" customWidth="1"/>
    <col min="10496" max="10496" width="12.5703125" style="141" customWidth="1"/>
    <col min="10497" max="10497" width="15.140625" style="141" customWidth="1"/>
    <col min="10498" max="10498" width="9.140625" style="141" customWidth="1"/>
    <col min="10499" max="10499" width="11.42578125" style="141" customWidth="1"/>
    <col min="10500" max="10500" width="18.7109375" style="141" customWidth="1"/>
    <col min="10501" max="10746" width="9.140625" style="141"/>
    <col min="10747" max="10747" width="12.7109375" style="141" customWidth="1"/>
    <col min="10748" max="10748" width="22.85546875" style="141" customWidth="1"/>
    <col min="10749" max="10749" width="17.42578125" style="141" customWidth="1"/>
    <col min="10750" max="10750" width="17.28515625" style="141" customWidth="1"/>
    <col min="10751" max="10751" width="18.28515625" style="141" customWidth="1"/>
    <col min="10752" max="10752" width="12.5703125" style="141" customWidth="1"/>
    <col min="10753" max="10753" width="15.140625" style="141" customWidth="1"/>
    <col min="10754" max="10754" width="9.140625" style="141" customWidth="1"/>
    <col min="10755" max="10755" width="11.42578125" style="141" customWidth="1"/>
    <col min="10756" max="10756" width="18.7109375" style="141" customWidth="1"/>
    <col min="10757" max="11002" width="9.140625" style="141"/>
    <col min="11003" max="11003" width="12.7109375" style="141" customWidth="1"/>
    <col min="11004" max="11004" width="22.85546875" style="141" customWidth="1"/>
    <col min="11005" max="11005" width="17.42578125" style="141" customWidth="1"/>
    <col min="11006" max="11006" width="17.28515625" style="141" customWidth="1"/>
    <col min="11007" max="11007" width="18.28515625" style="141" customWidth="1"/>
    <col min="11008" max="11008" width="12.5703125" style="141" customWidth="1"/>
    <col min="11009" max="11009" width="15.140625" style="141" customWidth="1"/>
    <col min="11010" max="11010" width="9.140625" style="141" customWidth="1"/>
    <col min="11011" max="11011" width="11.42578125" style="141" customWidth="1"/>
    <col min="11012" max="11012" width="18.7109375" style="141" customWidth="1"/>
    <col min="11013" max="11258" width="9.140625" style="141"/>
    <col min="11259" max="11259" width="12.7109375" style="141" customWidth="1"/>
    <col min="11260" max="11260" width="22.85546875" style="141" customWidth="1"/>
    <col min="11261" max="11261" width="17.42578125" style="141" customWidth="1"/>
    <col min="11262" max="11262" width="17.28515625" style="141" customWidth="1"/>
    <col min="11263" max="11263" width="18.28515625" style="141" customWidth="1"/>
    <col min="11264" max="11264" width="12.5703125" style="141" customWidth="1"/>
    <col min="11265" max="11265" width="15.140625" style="141" customWidth="1"/>
    <col min="11266" max="11266" width="9.140625" style="141" customWidth="1"/>
    <col min="11267" max="11267" width="11.42578125" style="141" customWidth="1"/>
    <col min="11268" max="11268" width="18.7109375" style="141" customWidth="1"/>
    <col min="11269" max="11514" width="9.140625" style="141"/>
    <col min="11515" max="11515" width="12.7109375" style="141" customWidth="1"/>
    <col min="11516" max="11516" width="22.85546875" style="141" customWidth="1"/>
    <col min="11517" max="11517" width="17.42578125" style="141" customWidth="1"/>
    <col min="11518" max="11518" width="17.28515625" style="141" customWidth="1"/>
    <col min="11519" max="11519" width="18.28515625" style="141" customWidth="1"/>
    <col min="11520" max="11520" width="12.5703125" style="141" customWidth="1"/>
    <col min="11521" max="11521" width="15.140625" style="141" customWidth="1"/>
    <col min="11522" max="11522" width="9.140625" style="141" customWidth="1"/>
    <col min="11523" max="11523" width="11.42578125" style="141" customWidth="1"/>
    <col min="11524" max="11524" width="18.7109375" style="141" customWidth="1"/>
    <col min="11525" max="11770" width="9.140625" style="141"/>
    <col min="11771" max="11771" width="12.7109375" style="141" customWidth="1"/>
    <col min="11772" max="11772" width="22.85546875" style="141" customWidth="1"/>
    <col min="11773" max="11773" width="17.42578125" style="141" customWidth="1"/>
    <col min="11774" max="11774" width="17.28515625" style="141" customWidth="1"/>
    <col min="11775" max="11775" width="18.28515625" style="141" customWidth="1"/>
    <col min="11776" max="11776" width="12.5703125" style="141" customWidth="1"/>
    <col min="11777" max="11777" width="15.140625" style="141" customWidth="1"/>
    <col min="11778" max="11778" width="9.140625" style="141" customWidth="1"/>
    <col min="11779" max="11779" width="11.42578125" style="141" customWidth="1"/>
    <col min="11780" max="11780" width="18.7109375" style="141" customWidth="1"/>
    <col min="11781" max="12026" width="9.140625" style="141"/>
    <col min="12027" max="12027" width="12.7109375" style="141" customWidth="1"/>
    <col min="12028" max="12028" width="22.85546875" style="141" customWidth="1"/>
    <col min="12029" max="12029" width="17.42578125" style="141" customWidth="1"/>
    <col min="12030" max="12030" width="17.28515625" style="141" customWidth="1"/>
    <col min="12031" max="12031" width="18.28515625" style="141" customWidth="1"/>
    <col min="12032" max="12032" width="12.5703125" style="141" customWidth="1"/>
    <col min="12033" max="12033" width="15.140625" style="141" customWidth="1"/>
    <col min="12034" max="12034" width="9.140625" style="141" customWidth="1"/>
    <col min="12035" max="12035" width="11.42578125" style="141" customWidth="1"/>
    <col min="12036" max="12036" width="18.7109375" style="141" customWidth="1"/>
    <col min="12037" max="12282" width="9.140625" style="141"/>
    <col min="12283" max="12283" width="12.7109375" style="141" customWidth="1"/>
    <col min="12284" max="12284" width="22.85546875" style="141" customWidth="1"/>
    <col min="12285" max="12285" width="17.42578125" style="141" customWidth="1"/>
    <col min="12286" max="12286" width="17.28515625" style="141" customWidth="1"/>
    <col min="12287" max="12287" width="18.28515625" style="141" customWidth="1"/>
    <col min="12288" max="12288" width="12.5703125" style="141" customWidth="1"/>
    <col min="12289" max="12289" width="15.140625" style="141" customWidth="1"/>
    <col min="12290" max="12290" width="9.140625" style="141" customWidth="1"/>
    <col min="12291" max="12291" width="11.42578125" style="141" customWidth="1"/>
    <col min="12292" max="12292" width="18.7109375" style="141" customWidth="1"/>
    <col min="12293" max="12538" width="9.140625" style="141"/>
    <col min="12539" max="12539" width="12.7109375" style="141" customWidth="1"/>
    <col min="12540" max="12540" width="22.85546875" style="141" customWidth="1"/>
    <col min="12541" max="12541" width="17.42578125" style="141" customWidth="1"/>
    <col min="12542" max="12542" width="17.28515625" style="141" customWidth="1"/>
    <col min="12543" max="12543" width="18.28515625" style="141" customWidth="1"/>
    <col min="12544" max="12544" width="12.5703125" style="141" customWidth="1"/>
    <col min="12545" max="12545" width="15.140625" style="141" customWidth="1"/>
    <col min="12546" max="12546" width="9.140625" style="141" customWidth="1"/>
    <col min="12547" max="12547" width="11.42578125" style="141" customWidth="1"/>
    <col min="12548" max="12548" width="18.7109375" style="141" customWidth="1"/>
    <col min="12549" max="12794" width="9.140625" style="141"/>
    <col min="12795" max="12795" width="12.7109375" style="141" customWidth="1"/>
    <col min="12796" max="12796" width="22.85546875" style="141" customWidth="1"/>
    <col min="12797" max="12797" width="17.42578125" style="141" customWidth="1"/>
    <col min="12798" max="12798" width="17.28515625" style="141" customWidth="1"/>
    <col min="12799" max="12799" width="18.28515625" style="141" customWidth="1"/>
    <col min="12800" max="12800" width="12.5703125" style="141" customWidth="1"/>
    <col min="12801" max="12801" width="15.140625" style="141" customWidth="1"/>
    <col min="12802" max="12802" width="9.140625" style="141" customWidth="1"/>
    <col min="12803" max="12803" width="11.42578125" style="141" customWidth="1"/>
    <col min="12804" max="12804" width="18.7109375" style="141" customWidth="1"/>
    <col min="12805" max="13050" width="9.140625" style="141"/>
    <col min="13051" max="13051" width="12.7109375" style="141" customWidth="1"/>
    <col min="13052" max="13052" width="22.85546875" style="141" customWidth="1"/>
    <col min="13053" max="13053" width="17.42578125" style="141" customWidth="1"/>
    <col min="13054" max="13054" width="17.28515625" style="141" customWidth="1"/>
    <col min="13055" max="13055" width="18.28515625" style="141" customWidth="1"/>
    <col min="13056" max="13056" width="12.5703125" style="141" customWidth="1"/>
    <col min="13057" max="13057" width="15.140625" style="141" customWidth="1"/>
    <col min="13058" max="13058" width="9.140625" style="141" customWidth="1"/>
    <col min="13059" max="13059" width="11.42578125" style="141" customWidth="1"/>
    <col min="13060" max="13060" width="18.7109375" style="141" customWidth="1"/>
    <col min="13061" max="13306" width="9.140625" style="141"/>
    <col min="13307" max="13307" width="12.7109375" style="141" customWidth="1"/>
    <col min="13308" max="13308" width="22.85546875" style="141" customWidth="1"/>
    <col min="13309" max="13309" width="17.42578125" style="141" customWidth="1"/>
    <col min="13310" max="13310" width="17.28515625" style="141" customWidth="1"/>
    <col min="13311" max="13311" width="18.28515625" style="141" customWidth="1"/>
    <col min="13312" max="13312" width="12.5703125" style="141" customWidth="1"/>
    <col min="13313" max="13313" width="15.140625" style="141" customWidth="1"/>
    <col min="13314" max="13314" width="9.140625" style="141" customWidth="1"/>
    <col min="13315" max="13315" width="11.42578125" style="141" customWidth="1"/>
    <col min="13316" max="13316" width="18.7109375" style="141" customWidth="1"/>
    <col min="13317" max="13562" width="9.140625" style="141"/>
    <col min="13563" max="13563" width="12.7109375" style="141" customWidth="1"/>
    <col min="13564" max="13564" width="22.85546875" style="141" customWidth="1"/>
    <col min="13565" max="13565" width="17.42578125" style="141" customWidth="1"/>
    <col min="13566" max="13566" width="17.28515625" style="141" customWidth="1"/>
    <col min="13567" max="13567" width="18.28515625" style="141" customWidth="1"/>
    <col min="13568" max="13568" width="12.5703125" style="141" customWidth="1"/>
    <col min="13569" max="13569" width="15.140625" style="141" customWidth="1"/>
    <col min="13570" max="13570" width="9.140625" style="141" customWidth="1"/>
    <col min="13571" max="13571" width="11.42578125" style="141" customWidth="1"/>
    <col min="13572" max="13572" width="18.7109375" style="141" customWidth="1"/>
    <col min="13573" max="13818" width="9.140625" style="141"/>
    <col min="13819" max="13819" width="12.7109375" style="141" customWidth="1"/>
    <col min="13820" max="13820" width="22.85546875" style="141" customWidth="1"/>
    <col min="13821" max="13821" width="17.42578125" style="141" customWidth="1"/>
    <col min="13822" max="13822" width="17.28515625" style="141" customWidth="1"/>
    <col min="13823" max="13823" width="18.28515625" style="141" customWidth="1"/>
    <col min="13824" max="13824" width="12.5703125" style="141" customWidth="1"/>
    <col min="13825" max="13825" width="15.140625" style="141" customWidth="1"/>
    <col min="13826" max="13826" width="9.140625" style="141" customWidth="1"/>
    <col min="13827" max="13827" width="11.42578125" style="141" customWidth="1"/>
    <col min="13828" max="13828" width="18.7109375" style="141" customWidth="1"/>
    <col min="13829" max="14074" width="9.140625" style="141"/>
    <col min="14075" max="14075" width="12.7109375" style="141" customWidth="1"/>
    <col min="14076" max="14076" width="22.85546875" style="141" customWidth="1"/>
    <col min="14077" max="14077" width="17.42578125" style="141" customWidth="1"/>
    <col min="14078" max="14078" width="17.28515625" style="141" customWidth="1"/>
    <col min="14079" max="14079" width="18.28515625" style="141" customWidth="1"/>
    <col min="14080" max="14080" width="12.5703125" style="141" customWidth="1"/>
    <col min="14081" max="14081" width="15.140625" style="141" customWidth="1"/>
    <col min="14082" max="14082" width="9.140625" style="141" customWidth="1"/>
    <col min="14083" max="14083" width="11.42578125" style="141" customWidth="1"/>
    <col min="14084" max="14084" width="18.7109375" style="141" customWidth="1"/>
    <col min="14085" max="14330" width="9.140625" style="141"/>
    <col min="14331" max="14331" width="12.7109375" style="141" customWidth="1"/>
    <col min="14332" max="14332" width="22.85546875" style="141" customWidth="1"/>
    <col min="14333" max="14333" width="17.42578125" style="141" customWidth="1"/>
    <col min="14334" max="14334" width="17.28515625" style="141" customWidth="1"/>
    <col min="14335" max="14335" width="18.28515625" style="141" customWidth="1"/>
    <col min="14336" max="14336" width="12.5703125" style="141" customWidth="1"/>
    <col min="14337" max="14337" width="15.140625" style="141" customWidth="1"/>
    <col min="14338" max="14338" width="9.140625" style="141" customWidth="1"/>
    <col min="14339" max="14339" width="11.42578125" style="141" customWidth="1"/>
    <col min="14340" max="14340" width="18.7109375" style="141" customWidth="1"/>
    <col min="14341" max="14586" width="9.140625" style="141"/>
    <col min="14587" max="14587" width="12.7109375" style="141" customWidth="1"/>
    <col min="14588" max="14588" width="22.85546875" style="141" customWidth="1"/>
    <col min="14589" max="14589" width="17.42578125" style="141" customWidth="1"/>
    <col min="14590" max="14590" width="17.28515625" style="141" customWidth="1"/>
    <col min="14591" max="14591" width="18.28515625" style="141" customWidth="1"/>
    <col min="14592" max="14592" width="12.5703125" style="141" customWidth="1"/>
    <col min="14593" max="14593" width="15.140625" style="141" customWidth="1"/>
    <col min="14594" max="14594" width="9.140625" style="141" customWidth="1"/>
    <col min="14595" max="14595" width="11.42578125" style="141" customWidth="1"/>
    <col min="14596" max="14596" width="18.7109375" style="141" customWidth="1"/>
    <col min="14597" max="14842" width="9.140625" style="141"/>
    <col min="14843" max="14843" width="12.7109375" style="141" customWidth="1"/>
    <col min="14844" max="14844" width="22.85546875" style="141" customWidth="1"/>
    <col min="14845" max="14845" width="17.42578125" style="141" customWidth="1"/>
    <col min="14846" max="14846" width="17.28515625" style="141" customWidth="1"/>
    <col min="14847" max="14847" width="18.28515625" style="141" customWidth="1"/>
    <col min="14848" max="14848" width="12.5703125" style="141" customWidth="1"/>
    <col min="14849" max="14849" width="15.140625" style="141" customWidth="1"/>
    <col min="14850" max="14850" width="9.140625" style="141" customWidth="1"/>
    <col min="14851" max="14851" width="11.42578125" style="141" customWidth="1"/>
    <col min="14852" max="14852" width="18.7109375" style="141" customWidth="1"/>
    <col min="14853" max="15098" width="9.140625" style="141"/>
    <col min="15099" max="15099" width="12.7109375" style="141" customWidth="1"/>
    <col min="15100" max="15100" width="22.85546875" style="141" customWidth="1"/>
    <col min="15101" max="15101" width="17.42578125" style="141" customWidth="1"/>
    <col min="15102" max="15102" width="17.28515625" style="141" customWidth="1"/>
    <col min="15103" max="15103" width="18.28515625" style="141" customWidth="1"/>
    <col min="15104" max="15104" width="12.5703125" style="141" customWidth="1"/>
    <col min="15105" max="15105" width="15.140625" style="141" customWidth="1"/>
    <col min="15106" max="15106" width="9.140625" style="141" customWidth="1"/>
    <col min="15107" max="15107" width="11.42578125" style="141" customWidth="1"/>
    <col min="15108" max="15108" width="18.7109375" style="141" customWidth="1"/>
    <col min="15109" max="15354" width="9.140625" style="141"/>
    <col min="15355" max="15355" width="12.7109375" style="141" customWidth="1"/>
    <col min="15356" max="15356" width="22.85546875" style="141" customWidth="1"/>
    <col min="15357" max="15357" width="17.42578125" style="141" customWidth="1"/>
    <col min="15358" max="15358" width="17.28515625" style="141" customWidth="1"/>
    <col min="15359" max="15359" width="18.28515625" style="141" customWidth="1"/>
    <col min="15360" max="15360" width="12.5703125" style="141" customWidth="1"/>
    <col min="15361" max="15361" width="15.140625" style="141" customWidth="1"/>
    <col min="15362" max="15362" width="9.140625" style="141" customWidth="1"/>
    <col min="15363" max="15363" width="11.42578125" style="141" customWidth="1"/>
    <col min="15364" max="15364" width="18.7109375" style="141" customWidth="1"/>
    <col min="15365" max="15610" width="9.140625" style="141"/>
    <col min="15611" max="15611" width="12.7109375" style="141" customWidth="1"/>
    <col min="15612" max="15612" width="22.85546875" style="141" customWidth="1"/>
    <col min="15613" max="15613" width="17.42578125" style="141" customWidth="1"/>
    <col min="15614" max="15614" width="17.28515625" style="141" customWidth="1"/>
    <col min="15615" max="15615" width="18.28515625" style="141" customWidth="1"/>
    <col min="15616" max="15616" width="12.5703125" style="141" customWidth="1"/>
    <col min="15617" max="15617" width="15.140625" style="141" customWidth="1"/>
    <col min="15618" max="15618" width="9.140625" style="141" customWidth="1"/>
    <col min="15619" max="15619" width="11.42578125" style="141" customWidth="1"/>
    <col min="15620" max="15620" width="18.7109375" style="141" customWidth="1"/>
    <col min="15621" max="15866" width="9.140625" style="141"/>
    <col min="15867" max="15867" width="12.7109375" style="141" customWidth="1"/>
    <col min="15868" max="15868" width="22.85546875" style="141" customWidth="1"/>
    <col min="15869" max="15869" width="17.42578125" style="141" customWidth="1"/>
    <col min="15870" max="15870" width="17.28515625" style="141" customWidth="1"/>
    <col min="15871" max="15871" width="18.28515625" style="141" customWidth="1"/>
    <col min="15872" max="15872" width="12.5703125" style="141" customWidth="1"/>
    <col min="15873" max="15873" width="15.140625" style="141" customWidth="1"/>
    <col min="15874" max="15874" width="9.140625" style="141" customWidth="1"/>
    <col min="15875" max="15875" width="11.42578125" style="141" customWidth="1"/>
    <col min="15876" max="15876" width="18.7109375" style="141" customWidth="1"/>
    <col min="15877" max="16122" width="9.140625" style="141"/>
    <col min="16123" max="16123" width="12.7109375" style="141" customWidth="1"/>
    <col min="16124" max="16124" width="22.85546875" style="141" customWidth="1"/>
    <col min="16125" max="16125" width="17.42578125" style="141" customWidth="1"/>
    <col min="16126" max="16126" width="17.28515625" style="141" customWidth="1"/>
    <col min="16127" max="16127" width="18.28515625" style="141" customWidth="1"/>
    <col min="16128" max="16128" width="12.5703125" style="141" customWidth="1"/>
    <col min="16129" max="16129" width="15.140625" style="141" customWidth="1"/>
    <col min="16130" max="16130" width="9.140625" style="141" customWidth="1"/>
    <col min="16131" max="16131" width="11.42578125" style="141" customWidth="1"/>
    <col min="16132" max="16132" width="18.7109375" style="141" customWidth="1"/>
    <col min="16133" max="16384" width="9.140625" style="141"/>
  </cols>
  <sheetData>
    <row r="1" spans="1:10" x14ac:dyDescent="0.2">
      <c r="A1" s="141" t="s">
        <v>975</v>
      </c>
      <c r="B1" s="142"/>
      <c r="D1" s="143" t="s">
        <v>851</v>
      </c>
      <c r="E1" s="143"/>
      <c r="F1" s="143"/>
      <c r="J1" s="143"/>
    </row>
    <row r="2" spans="1:10" x14ac:dyDescent="0.2">
      <c r="A2" s="141" t="str">
        <f>'[2]2'!A2</f>
        <v xml:space="preserve">Registarski broj investicionog fonda: </v>
      </c>
      <c r="B2" s="142"/>
      <c r="D2" s="143"/>
      <c r="E2" s="143"/>
      <c r="F2" s="143"/>
      <c r="J2" s="143"/>
    </row>
    <row r="3" spans="1:10" x14ac:dyDescent="0.2">
      <c r="A3" s="141" t="str">
        <f>'[2]2'!A3</f>
        <v>Naziv društva za upravljanje investicionim fondom: Društvo za upravljanje investicionim fondovima Kristal invest A.D. Banja Luka</v>
      </c>
      <c r="B3" s="142"/>
      <c r="D3" s="143"/>
      <c r="E3" s="143"/>
      <c r="F3" s="143"/>
      <c r="J3" s="143"/>
    </row>
    <row r="4" spans="1:10" x14ac:dyDescent="0.2">
      <c r="A4" s="141" t="str">
        <f>'[2]2'!A4</f>
        <v>Matični broj društva za upravljanje investicionim fondom: 01935615</v>
      </c>
      <c r="B4" s="142"/>
      <c r="D4" s="143"/>
      <c r="E4" s="143"/>
      <c r="F4" s="143"/>
      <c r="J4" s="143"/>
    </row>
    <row r="5" spans="1:10" x14ac:dyDescent="0.2">
      <c r="A5" s="141" t="str">
        <f>'[2]2'!A5</f>
        <v>JIB društva za upravljanje investicionim fondom: 4400819920004</v>
      </c>
      <c r="B5" s="142"/>
      <c r="D5" s="143"/>
      <c r="E5" s="143"/>
      <c r="F5" s="143"/>
      <c r="J5" s="143"/>
    </row>
    <row r="6" spans="1:10" x14ac:dyDescent="0.2">
      <c r="A6" s="141" t="str">
        <f>'[2]2'!A6</f>
        <v>JIB zatvorenog investicionog fonda: JP-M-7</v>
      </c>
      <c r="B6" s="142"/>
      <c r="D6" s="143"/>
      <c r="E6" s="143"/>
      <c r="F6" s="143"/>
      <c r="J6" s="143"/>
    </row>
    <row r="7" spans="1:10" x14ac:dyDescent="0.2">
      <c r="B7" s="142"/>
      <c r="D7" s="143"/>
      <c r="E7" s="143"/>
      <c r="F7" s="143"/>
      <c r="J7" s="143"/>
    </row>
    <row r="8" spans="1:10" x14ac:dyDescent="0.2">
      <c r="B8" s="142"/>
      <c r="D8" s="143"/>
      <c r="E8" s="143"/>
      <c r="F8" s="143"/>
      <c r="J8" s="143"/>
    </row>
    <row r="9" spans="1:10" x14ac:dyDescent="0.2">
      <c r="A9" s="231" t="s">
        <v>879</v>
      </c>
      <c r="B9" s="231"/>
      <c r="C9" s="231"/>
      <c r="D9" s="231"/>
      <c r="E9" s="231"/>
      <c r="F9" s="231"/>
      <c r="G9" s="231"/>
      <c r="H9" s="231"/>
      <c r="I9" s="231"/>
      <c r="J9" s="231"/>
    </row>
    <row r="10" spans="1:10" x14ac:dyDescent="0.2">
      <c r="A10" s="231" t="s">
        <v>965</v>
      </c>
      <c r="B10" s="231"/>
      <c r="C10" s="231"/>
      <c r="D10" s="231"/>
      <c r="E10" s="231"/>
      <c r="F10" s="231"/>
      <c r="G10" s="231"/>
      <c r="H10" s="231"/>
      <c r="I10" s="231"/>
      <c r="J10" s="231"/>
    </row>
    <row r="11" spans="1:10" x14ac:dyDescent="0.2">
      <c r="A11" s="144"/>
      <c r="B11" s="142"/>
      <c r="C11" s="144"/>
      <c r="D11" s="145"/>
      <c r="E11" s="145"/>
      <c r="F11" s="145"/>
      <c r="G11" s="144"/>
      <c r="H11" s="144"/>
      <c r="I11" s="144"/>
      <c r="J11" s="145"/>
    </row>
    <row r="12" spans="1:10" x14ac:dyDescent="0.2">
      <c r="A12" s="144"/>
      <c r="B12" s="142"/>
      <c r="C12" s="144"/>
      <c r="D12" s="145"/>
      <c r="E12" s="145"/>
      <c r="F12" s="145"/>
      <c r="G12" s="144"/>
      <c r="H12" s="144"/>
      <c r="I12" s="144"/>
      <c r="J12" s="145"/>
    </row>
    <row r="13" spans="1:10" ht="89.25" customHeight="1" x14ac:dyDescent="0.2">
      <c r="A13" s="146" t="s">
        <v>880</v>
      </c>
      <c r="B13" s="146" t="s">
        <v>881</v>
      </c>
      <c r="C13" s="146" t="s">
        <v>771</v>
      </c>
      <c r="D13" s="147" t="s">
        <v>882</v>
      </c>
      <c r="E13" s="148" t="s">
        <v>976</v>
      </c>
      <c r="F13" s="148" t="s">
        <v>884</v>
      </c>
      <c r="G13" s="148" t="s">
        <v>977</v>
      </c>
      <c r="H13" s="149" t="s">
        <v>978</v>
      </c>
      <c r="I13" s="149" t="s">
        <v>887</v>
      </c>
    </row>
    <row r="14" spans="1:10" x14ac:dyDescent="0.2">
      <c r="A14" s="150">
        <v>1</v>
      </c>
      <c r="B14" s="146">
        <v>2</v>
      </c>
      <c r="C14" s="150">
        <v>3</v>
      </c>
      <c r="D14" s="151">
        <v>4</v>
      </c>
      <c r="E14" s="151">
        <v>5</v>
      </c>
      <c r="F14" s="151">
        <v>6</v>
      </c>
      <c r="G14" s="151">
        <v>7</v>
      </c>
      <c r="H14" s="151">
        <v>8</v>
      </c>
      <c r="I14" s="151">
        <v>9</v>
      </c>
    </row>
    <row r="15" spans="1:10" x14ac:dyDescent="0.2">
      <c r="A15" s="152">
        <v>45199</v>
      </c>
      <c r="B15" s="153" t="s">
        <v>889</v>
      </c>
      <c r="C15" s="154">
        <v>56764.5</v>
      </c>
      <c r="D15" s="154">
        <v>43585.05</v>
      </c>
      <c r="E15" s="154"/>
      <c r="F15" s="154"/>
      <c r="G15" s="154">
        <v>-15931.645</v>
      </c>
      <c r="H15" s="154">
        <v>-13179.45</v>
      </c>
      <c r="I15" s="154"/>
    </row>
    <row r="16" spans="1:10" x14ac:dyDescent="0.2">
      <c r="A16" s="152">
        <v>45199</v>
      </c>
      <c r="B16" s="153" t="s">
        <v>890</v>
      </c>
      <c r="C16" s="154">
        <v>0</v>
      </c>
      <c r="D16" s="154">
        <v>0</v>
      </c>
      <c r="E16" s="154"/>
      <c r="F16" s="154"/>
      <c r="G16" s="154">
        <v>0</v>
      </c>
      <c r="H16" s="154">
        <v>0</v>
      </c>
      <c r="I16" s="154"/>
    </row>
    <row r="17" spans="1:9" x14ac:dyDescent="0.2">
      <c r="A17" s="152">
        <v>45199</v>
      </c>
      <c r="B17" s="153" t="s">
        <v>891</v>
      </c>
      <c r="C17" s="154">
        <v>18486.8</v>
      </c>
      <c r="D17" s="154">
        <v>16452.8</v>
      </c>
      <c r="E17" s="154"/>
      <c r="F17" s="154"/>
      <c r="G17" s="154">
        <v>-13091.958000000001</v>
      </c>
      <c r="H17" s="154">
        <v>-2034</v>
      </c>
      <c r="I17" s="154"/>
    </row>
    <row r="18" spans="1:9" x14ac:dyDescent="0.2">
      <c r="A18" s="152">
        <v>45199</v>
      </c>
      <c r="B18" s="153" t="s">
        <v>892</v>
      </c>
      <c r="C18" s="154">
        <v>360976.76199999999</v>
      </c>
      <c r="D18" s="154">
        <v>246879.48149999999</v>
      </c>
      <c r="E18" s="154"/>
      <c r="F18" s="154"/>
      <c r="G18" s="154">
        <v>-80851.174499999994</v>
      </c>
      <c r="H18" s="154">
        <v>-114097.28049999999</v>
      </c>
      <c r="I18" s="154"/>
    </row>
    <row r="19" spans="1:9" x14ac:dyDescent="0.2">
      <c r="A19" s="152">
        <v>45199</v>
      </c>
      <c r="B19" s="153" t="s">
        <v>893</v>
      </c>
      <c r="C19" s="154">
        <v>21719.53</v>
      </c>
      <c r="D19" s="154">
        <v>20878.774000000001</v>
      </c>
      <c r="E19" s="154"/>
      <c r="F19" s="154"/>
      <c r="G19" s="154">
        <v>-6726.0480000000007</v>
      </c>
      <c r="H19" s="154">
        <v>-840.75599999999997</v>
      </c>
      <c r="I19" s="154"/>
    </row>
    <row r="20" spans="1:9" x14ac:dyDescent="0.2">
      <c r="A20" s="152">
        <v>45199</v>
      </c>
      <c r="B20" s="153" t="s">
        <v>894</v>
      </c>
      <c r="C20" s="154">
        <v>39208.400000000001</v>
      </c>
      <c r="D20" s="154">
        <v>23132.955999999998</v>
      </c>
      <c r="E20" s="154"/>
      <c r="F20" s="154"/>
      <c r="G20" s="154">
        <v>-2069.0136999999995</v>
      </c>
      <c r="H20" s="154">
        <v>-16075.444</v>
      </c>
      <c r="I20" s="154"/>
    </row>
    <row r="21" spans="1:9" x14ac:dyDescent="0.2">
      <c r="A21" s="152">
        <v>45199</v>
      </c>
      <c r="B21" s="153" t="s">
        <v>895</v>
      </c>
      <c r="C21" s="154">
        <v>136712.48800000001</v>
      </c>
      <c r="D21" s="154">
        <v>98245.69</v>
      </c>
      <c r="E21" s="154"/>
      <c r="F21" s="154"/>
      <c r="G21" s="154">
        <v>-92731.678000000014</v>
      </c>
      <c r="H21" s="154">
        <v>-38466.798000000003</v>
      </c>
      <c r="I21" s="154"/>
    </row>
    <row r="22" spans="1:9" x14ac:dyDescent="0.2">
      <c r="A22" s="152">
        <v>45199</v>
      </c>
      <c r="B22" s="153" t="s">
        <v>896</v>
      </c>
      <c r="C22" s="154">
        <v>0</v>
      </c>
      <c r="D22" s="154">
        <v>0</v>
      </c>
      <c r="E22" s="154"/>
      <c r="F22" s="154"/>
      <c r="G22" s="154">
        <v>0</v>
      </c>
      <c r="H22" s="154">
        <v>0</v>
      </c>
      <c r="I22" s="154"/>
    </row>
    <row r="23" spans="1:9" x14ac:dyDescent="0.2">
      <c r="A23" s="152">
        <v>45199</v>
      </c>
      <c r="B23" s="153" t="s">
        <v>897</v>
      </c>
      <c r="C23" s="154">
        <v>0</v>
      </c>
      <c r="D23" s="154">
        <v>0</v>
      </c>
      <c r="E23" s="154"/>
      <c r="F23" s="154"/>
      <c r="G23" s="154">
        <v>0</v>
      </c>
      <c r="H23" s="154">
        <v>0</v>
      </c>
      <c r="I23" s="154"/>
    </row>
    <row r="24" spans="1:9" x14ac:dyDescent="0.2">
      <c r="A24" s="152">
        <v>45199</v>
      </c>
      <c r="B24" s="153" t="s">
        <v>898</v>
      </c>
      <c r="C24" s="154">
        <v>0</v>
      </c>
      <c r="D24" s="154">
        <v>0</v>
      </c>
      <c r="E24" s="154"/>
      <c r="F24" s="154"/>
      <c r="G24" s="154">
        <v>0</v>
      </c>
      <c r="H24" s="154">
        <v>0</v>
      </c>
      <c r="I24" s="154"/>
    </row>
    <row r="25" spans="1:9" x14ac:dyDescent="0.2">
      <c r="A25" s="152">
        <v>45199</v>
      </c>
      <c r="B25" s="153" t="s">
        <v>899</v>
      </c>
      <c r="C25" s="154">
        <v>0</v>
      </c>
      <c r="D25" s="154">
        <v>0</v>
      </c>
      <c r="E25" s="154"/>
      <c r="F25" s="154"/>
      <c r="G25" s="154">
        <v>0</v>
      </c>
      <c r="H25" s="154">
        <v>0</v>
      </c>
      <c r="I25" s="154"/>
    </row>
    <row r="26" spans="1:9" x14ac:dyDescent="0.2">
      <c r="A26" s="152">
        <v>45199</v>
      </c>
      <c r="B26" s="153" t="s">
        <v>900</v>
      </c>
      <c r="C26" s="154">
        <v>0</v>
      </c>
      <c r="D26" s="154">
        <v>0</v>
      </c>
      <c r="E26" s="154"/>
      <c r="F26" s="154"/>
      <c r="G26" s="154">
        <v>0</v>
      </c>
      <c r="H26" s="154">
        <v>0</v>
      </c>
      <c r="I26" s="154"/>
    </row>
    <row r="27" spans="1:9" x14ac:dyDescent="0.2">
      <c r="A27" s="152">
        <v>45199</v>
      </c>
      <c r="B27" s="153" t="s">
        <v>901</v>
      </c>
      <c r="C27" s="154">
        <v>0</v>
      </c>
      <c r="D27" s="154">
        <v>0</v>
      </c>
      <c r="E27" s="154"/>
      <c r="F27" s="154"/>
      <c r="G27" s="154">
        <v>0</v>
      </c>
      <c r="H27" s="154">
        <v>0</v>
      </c>
      <c r="I27" s="154"/>
    </row>
    <row r="28" spans="1:9" x14ac:dyDescent="0.2">
      <c r="A28" s="152">
        <v>45199</v>
      </c>
      <c r="B28" s="153" t="s">
        <v>902</v>
      </c>
      <c r="C28" s="154">
        <v>0</v>
      </c>
      <c r="D28" s="154">
        <v>0</v>
      </c>
      <c r="E28" s="154"/>
      <c r="F28" s="154"/>
      <c r="G28" s="154">
        <v>0</v>
      </c>
      <c r="H28" s="154">
        <v>0</v>
      </c>
      <c r="I28" s="154"/>
    </row>
    <row r="29" spans="1:9" x14ac:dyDescent="0.2">
      <c r="A29" s="152">
        <v>45199</v>
      </c>
      <c r="B29" s="153" t="s">
        <v>903</v>
      </c>
      <c r="C29" s="154">
        <v>4390861.5234000003</v>
      </c>
      <c r="D29" s="154">
        <v>3778077.6099</v>
      </c>
      <c r="E29" s="154"/>
      <c r="F29" s="154"/>
      <c r="G29" s="154">
        <v>855998.55989999999</v>
      </c>
      <c r="H29" s="154">
        <v>-612783.91350000002</v>
      </c>
      <c r="I29" s="154"/>
    </row>
    <row r="30" spans="1:9" x14ac:dyDescent="0.2">
      <c r="A30" s="152">
        <v>45199</v>
      </c>
      <c r="B30" s="153" t="s">
        <v>904</v>
      </c>
      <c r="C30" s="154">
        <v>664432.7084</v>
      </c>
      <c r="D30" s="154">
        <v>543036.71790000005</v>
      </c>
      <c r="E30" s="154"/>
      <c r="F30" s="154"/>
      <c r="G30" s="154">
        <v>-150513.6128</v>
      </c>
      <c r="H30" s="154">
        <v>-121395.9905</v>
      </c>
      <c r="I30" s="154"/>
    </row>
    <row r="31" spans="1:9" x14ac:dyDescent="0.2">
      <c r="A31" s="152">
        <v>45199</v>
      </c>
      <c r="B31" s="153" t="s">
        <v>905</v>
      </c>
      <c r="C31" s="154">
        <v>3973560.6239999998</v>
      </c>
      <c r="D31" s="154">
        <v>3538439.3160000001</v>
      </c>
      <c r="E31" s="154"/>
      <c r="F31" s="154"/>
      <c r="G31" s="154">
        <v>1468601.5551000002</v>
      </c>
      <c r="H31" s="154">
        <v>-435121.30800000002</v>
      </c>
      <c r="I31" s="154"/>
    </row>
    <row r="32" spans="1:9" x14ac:dyDescent="0.2">
      <c r="A32" s="152">
        <v>45199</v>
      </c>
      <c r="B32" s="153" t="s">
        <v>906</v>
      </c>
      <c r="C32" s="154">
        <v>0</v>
      </c>
      <c r="D32" s="154">
        <v>0</v>
      </c>
      <c r="E32" s="154"/>
      <c r="F32" s="154"/>
      <c r="G32" s="154">
        <v>0</v>
      </c>
      <c r="H32" s="154">
        <v>0</v>
      </c>
      <c r="I32" s="154"/>
    </row>
    <row r="33" spans="1:9" x14ac:dyDescent="0.2">
      <c r="A33" s="152">
        <v>45199</v>
      </c>
      <c r="B33" s="153" t="s">
        <v>907</v>
      </c>
      <c r="C33" s="154">
        <v>3046571.8256000001</v>
      </c>
      <c r="D33" s="154">
        <v>2923810.2204</v>
      </c>
      <c r="E33" s="154"/>
      <c r="F33" s="154"/>
      <c r="G33" s="154">
        <v>1458486.0203999998</v>
      </c>
      <c r="H33" s="154">
        <v>-122761.60520000001</v>
      </c>
      <c r="I33" s="154"/>
    </row>
    <row r="34" spans="1:9" x14ac:dyDescent="0.2">
      <c r="A34" s="152">
        <v>45199</v>
      </c>
      <c r="B34" s="153" t="s">
        <v>908</v>
      </c>
      <c r="C34" s="154">
        <v>0</v>
      </c>
      <c r="D34" s="154">
        <v>0</v>
      </c>
      <c r="E34" s="154"/>
      <c r="F34" s="154"/>
      <c r="G34" s="154">
        <v>0</v>
      </c>
      <c r="H34" s="154">
        <v>0</v>
      </c>
      <c r="I34" s="154"/>
    </row>
    <row r="35" spans="1:9" x14ac:dyDescent="0.2">
      <c r="A35" s="152">
        <v>45199</v>
      </c>
      <c r="B35" s="153" t="s">
        <v>909</v>
      </c>
      <c r="C35" s="154">
        <v>310333.1324</v>
      </c>
      <c r="D35" s="154">
        <v>603593.19999999995</v>
      </c>
      <c r="E35" s="154"/>
      <c r="F35" s="154"/>
      <c r="G35" s="154">
        <v>190250.397</v>
      </c>
      <c r="H35" s="154">
        <v>293260.06760000001</v>
      </c>
      <c r="I35" s="154"/>
    </row>
    <row r="36" spans="1:9" x14ac:dyDescent="0.2">
      <c r="A36" s="152">
        <v>45199</v>
      </c>
      <c r="B36" s="153" t="s">
        <v>910</v>
      </c>
      <c r="C36" s="154">
        <v>0</v>
      </c>
      <c r="D36" s="154">
        <v>0</v>
      </c>
      <c r="E36" s="154"/>
      <c r="F36" s="154"/>
      <c r="G36" s="154">
        <v>0</v>
      </c>
      <c r="H36" s="154">
        <v>0</v>
      </c>
      <c r="I36" s="154"/>
    </row>
    <row r="37" spans="1:9" x14ac:dyDescent="0.2">
      <c r="A37" s="152">
        <v>45199</v>
      </c>
      <c r="B37" s="153" t="s">
        <v>911</v>
      </c>
      <c r="C37" s="154">
        <v>124914.0629</v>
      </c>
      <c r="D37" s="154">
        <v>561045.16099999996</v>
      </c>
      <c r="E37" s="154"/>
      <c r="F37" s="154"/>
      <c r="G37" s="154">
        <v>436028.2210815</v>
      </c>
      <c r="H37" s="154">
        <v>436131.0981</v>
      </c>
      <c r="I37" s="154"/>
    </row>
    <row r="38" spans="1:9" x14ac:dyDescent="0.2">
      <c r="A38" s="152">
        <v>45199</v>
      </c>
      <c r="B38" s="153" t="s">
        <v>912</v>
      </c>
      <c r="C38" s="154">
        <v>143485.95800000001</v>
      </c>
      <c r="D38" s="154">
        <v>143485.95800000001</v>
      </c>
      <c r="E38" s="154"/>
      <c r="F38" s="154"/>
      <c r="G38" s="154">
        <v>197.40300000000207</v>
      </c>
      <c r="H38" s="154">
        <v>0</v>
      </c>
      <c r="I38" s="154"/>
    </row>
    <row r="39" spans="1:9" x14ac:dyDescent="0.2">
      <c r="A39" s="152">
        <v>45199</v>
      </c>
      <c r="B39" s="153" t="s">
        <v>913</v>
      </c>
      <c r="C39" s="154">
        <v>404201.83149999997</v>
      </c>
      <c r="D39" s="154">
        <v>315595.14179999998</v>
      </c>
      <c r="E39" s="154"/>
      <c r="F39" s="154"/>
      <c r="G39" s="154">
        <v>-180037.497</v>
      </c>
      <c r="H39" s="154">
        <v>-88606.689700000003</v>
      </c>
      <c r="I39" s="154"/>
    </row>
    <row r="40" spans="1:9" x14ac:dyDescent="0.2">
      <c r="A40" s="152">
        <v>45199</v>
      </c>
      <c r="B40" s="153" t="s">
        <v>914</v>
      </c>
      <c r="C40" s="154">
        <v>0</v>
      </c>
      <c r="D40" s="154">
        <v>0</v>
      </c>
      <c r="E40" s="154"/>
      <c r="F40" s="154"/>
      <c r="G40" s="154">
        <v>0</v>
      </c>
      <c r="H40" s="154">
        <v>0</v>
      </c>
      <c r="I40" s="154"/>
    </row>
    <row r="41" spans="1:9" x14ac:dyDescent="0.2">
      <c r="A41" s="152">
        <v>45199</v>
      </c>
      <c r="B41" s="153" t="s">
        <v>915</v>
      </c>
      <c r="C41" s="154">
        <v>97920.1872</v>
      </c>
      <c r="D41" s="154">
        <v>75555.7</v>
      </c>
      <c r="E41" s="154"/>
      <c r="F41" s="154"/>
      <c r="G41" s="154">
        <v>-9368.9067999999988</v>
      </c>
      <c r="H41" s="154">
        <v>-22364.4872</v>
      </c>
      <c r="I41" s="154"/>
    </row>
    <row r="42" spans="1:9" x14ac:dyDescent="0.2">
      <c r="A42" s="152">
        <v>45199</v>
      </c>
      <c r="B42" s="153" t="s">
        <v>916</v>
      </c>
      <c r="C42" s="154">
        <v>0</v>
      </c>
      <c r="D42" s="154">
        <v>0</v>
      </c>
      <c r="E42" s="154"/>
      <c r="F42" s="154"/>
      <c r="G42" s="154">
        <v>0</v>
      </c>
      <c r="H42" s="154">
        <v>0</v>
      </c>
      <c r="I42" s="154"/>
    </row>
    <row r="43" spans="1:9" x14ac:dyDescent="0.2">
      <c r="A43" s="152">
        <v>45199</v>
      </c>
      <c r="B43" s="153" t="s">
        <v>917</v>
      </c>
      <c r="C43" s="154">
        <v>279865.83899999998</v>
      </c>
      <c r="D43" s="154">
        <v>182783.19149999999</v>
      </c>
      <c r="E43" s="154"/>
      <c r="F43" s="154"/>
      <c r="G43" s="154">
        <v>0</v>
      </c>
      <c r="H43" s="154">
        <v>-97082.647500000006</v>
      </c>
      <c r="I43" s="154"/>
    </row>
    <row r="44" spans="1:9" x14ac:dyDescent="0.2">
      <c r="A44" s="152">
        <v>45199</v>
      </c>
      <c r="B44" s="153" t="s">
        <v>918</v>
      </c>
      <c r="C44" s="154">
        <v>0</v>
      </c>
      <c r="D44" s="154">
        <v>0</v>
      </c>
      <c r="E44" s="154"/>
      <c r="F44" s="154"/>
      <c r="G44" s="154">
        <v>0</v>
      </c>
      <c r="H44" s="154">
        <v>0</v>
      </c>
      <c r="I44" s="154"/>
    </row>
    <row r="45" spans="1:9" x14ac:dyDescent="0.2">
      <c r="A45" s="152">
        <v>45199</v>
      </c>
      <c r="B45" s="153" t="s">
        <v>919</v>
      </c>
      <c r="C45" s="154">
        <v>0</v>
      </c>
      <c r="D45" s="154">
        <v>0</v>
      </c>
      <c r="E45" s="154"/>
      <c r="F45" s="154"/>
      <c r="G45" s="154">
        <v>0</v>
      </c>
      <c r="H45" s="154">
        <v>0</v>
      </c>
      <c r="I45" s="154"/>
    </row>
    <row r="46" spans="1:9" x14ac:dyDescent="0.2">
      <c r="A46" s="152">
        <v>45199</v>
      </c>
      <c r="B46" s="153" t="s">
        <v>920</v>
      </c>
      <c r="C46" s="154">
        <v>4715591.8810999999</v>
      </c>
      <c r="D46" s="154">
        <v>3475720.1976000001</v>
      </c>
      <c r="E46" s="154"/>
      <c r="F46" s="154"/>
      <c r="G46" s="154">
        <v>452949.83049999992</v>
      </c>
      <c r="H46" s="154">
        <v>-1239871.6835</v>
      </c>
      <c r="I46" s="154"/>
    </row>
    <row r="47" spans="1:9" x14ac:dyDescent="0.2">
      <c r="A47" s="152">
        <v>45199</v>
      </c>
      <c r="B47" s="153" t="s">
        <v>921</v>
      </c>
      <c r="C47" s="154">
        <v>0</v>
      </c>
      <c r="D47" s="154">
        <v>0</v>
      </c>
      <c r="E47" s="154"/>
      <c r="F47" s="154"/>
      <c r="G47" s="154">
        <v>0</v>
      </c>
      <c r="H47" s="154">
        <v>0</v>
      </c>
      <c r="I47" s="154"/>
    </row>
    <row r="48" spans="1:9" x14ac:dyDescent="0.2">
      <c r="A48" s="152">
        <v>45199</v>
      </c>
      <c r="B48" s="153" t="s">
        <v>922</v>
      </c>
      <c r="C48" s="154">
        <v>0</v>
      </c>
      <c r="D48" s="154">
        <v>0</v>
      </c>
      <c r="E48" s="154"/>
      <c r="F48" s="154"/>
      <c r="G48" s="154">
        <v>0</v>
      </c>
      <c r="H48" s="154">
        <v>0</v>
      </c>
      <c r="I48" s="154"/>
    </row>
    <row r="49" spans="1:9" x14ac:dyDescent="0.2">
      <c r="A49" s="152">
        <v>45199</v>
      </c>
      <c r="B49" s="153" t="s">
        <v>923</v>
      </c>
      <c r="C49" s="154">
        <v>218666.9</v>
      </c>
      <c r="D49" s="154">
        <v>218666.9</v>
      </c>
      <c r="E49" s="154"/>
      <c r="F49" s="154"/>
      <c r="G49" s="154">
        <v>-56181.353999999999</v>
      </c>
      <c r="H49" s="154">
        <v>0</v>
      </c>
      <c r="I49" s="154"/>
    </row>
    <row r="50" spans="1:9" x14ac:dyDescent="0.2">
      <c r="A50" s="152">
        <v>45199</v>
      </c>
      <c r="B50" s="153" t="s">
        <v>924</v>
      </c>
      <c r="C50" s="154">
        <v>153585.772</v>
      </c>
      <c r="D50" s="154">
        <v>186390.5</v>
      </c>
      <c r="E50" s="154"/>
      <c r="F50" s="154"/>
      <c r="G50" s="154">
        <v>16402.364000000001</v>
      </c>
      <c r="H50" s="154">
        <v>32804.728000000003</v>
      </c>
      <c r="I50" s="154"/>
    </row>
    <row r="51" spans="1:9" x14ac:dyDescent="0.2">
      <c r="A51" s="152">
        <v>45199</v>
      </c>
      <c r="B51" s="153" t="s">
        <v>925</v>
      </c>
      <c r="C51" s="154">
        <v>0</v>
      </c>
      <c r="D51" s="154">
        <v>0</v>
      </c>
      <c r="E51" s="154"/>
      <c r="F51" s="154"/>
      <c r="G51" s="154">
        <v>0</v>
      </c>
      <c r="H51" s="154">
        <v>0</v>
      </c>
      <c r="I51" s="154"/>
    </row>
    <row r="52" spans="1:9" x14ac:dyDescent="0.2">
      <c r="A52" s="152">
        <v>45199</v>
      </c>
      <c r="B52" s="153" t="s">
        <v>926</v>
      </c>
      <c r="C52" s="154">
        <v>9113.8970000000008</v>
      </c>
      <c r="D52" s="154">
        <v>5144.3860000000004</v>
      </c>
      <c r="E52" s="154"/>
      <c r="F52" s="154"/>
      <c r="G52" s="154">
        <v>-3840.7474000000002</v>
      </c>
      <c r="H52" s="154">
        <v>-3969.511</v>
      </c>
      <c r="I52" s="154"/>
    </row>
    <row r="53" spans="1:9" x14ac:dyDescent="0.2">
      <c r="A53" s="152">
        <v>45199</v>
      </c>
      <c r="B53" s="153" t="s">
        <v>927</v>
      </c>
      <c r="C53" s="154">
        <v>228836.21724299999</v>
      </c>
      <c r="D53" s="154">
        <v>214133.46080100001</v>
      </c>
      <c r="E53" s="154"/>
      <c r="F53" s="154"/>
      <c r="G53" s="154">
        <v>-185556.53529649999</v>
      </c>
      <c r="H53" s="154">
        <v>-14702.756442</v>
      </c>
      <c r="I53" s="154"/>
    </row>
    <row r="54" spans="1:9" x14ac:dyDescent="0.2">
      <c r="A54" s="152">
        <v>45199</v>
      </c>
      <c r="B54" s="153" t="s">
        <v>928</v>
      </c>
      <c r="C54" s="154">
        <v>499733.31048897112</v>
      </c>
      <c r="D54" s="154">
        <v>523569.11941119999</v>
      </c>
      <c r="E54" s="154"/>
      <c r="F54" s="154"/>
      <c r="G54" s="154">
        <v>40796.222262772906</v>
      </c>
      <c r="H54" s="154">
        <v>23835.808922228902</v>
      </c>
      <c r="I54" s="154"/>
    </row>
    <row r="55" spans="1:9" x14ac:dyDescent="0.2">
      <c r="A55" s="152">
        <v>45199</v>
      </c>
      <c r="B55" s="153" t="s">
        <v>929</v>
      </c>
      <c r="C55" s="154">
        <v>580299.65057499998</v>
      </c>
      <c r="D55" s="154">
        <v>575628.15061999997</v>
      </c>
      <c r="E55" s="154"/>
      <c r="F55" s="154"/>
      <c r="G55" s="154">
        <v>73752.589052999989</v>
      </c>
      <c r="H55" s="154">
        <v>-4671.4999550000002</v>
      </c>
      <c r="I55" s="154"/>
    </row>
    <row r="56" spans="1:9" x14ac:dyDescent="0.2">
      <c r="A56" s="152">
        <v>45199</v>
      </c>
      <c r="B56" s="153" t="s">
        <v>930</v>
      </c>
      <c r="C56" s="154">
        <v>1003586.051082</v>
      </c>
      <c r="D56" s="154">
        <v>945483.70075620001</v>
      </c>
      <c r="E56" s="154"/>
      <c r="F56" s="154"/>
      <c r="G56" s="154">
        <v>360686.42351320002</v>
      </c>
      <c r="H56" s="154">
        <v>-58102.350325799998</v>
      </c>
      <c r="I56" s="154"/>
    </row>
    <row r="57" spans="1:9" x14ac:dyDescent="0.2">
      <c r="A57" s="152">
        <v>45199</v>
      </c>
      <c r="B57" s="153" t="s">
        <v>931</v>
      </c>
      <c r="C57" s="154">
        <v>0</v>
      </c>
      <c r="D57" s="154">
        <v>0</v>
      </c>
      <c r="E57" s="154"/>
      <c r="F57" s="154"/>
      <c r="G57" s="154">
        <v>0</v>
      </c>
      <c r="H57" s="154">
        <v>0</v>
      </c>
      <c r="I57" s="154">
        <v>0</v>
      </c>
    </row>
    <row r="58" spans="1:9" x14ac:dyDescent="0.2">
      <c r="A58" s="152">
        <v>45199</v>
      </c>
      <c r="B58" s="153" t="s">
        <v>932</v>
      </c>
      <c r="C58" s="154">
        <v>0</v>
      </c>
      <c r="D58" s="154">
        <v>0</v>
      </c>
      <c r="E58" s="154"/>
      <c r="F58" s="154"/>
      <c r="G58" s="154">
        <v>0</v>
      </c>
      <c r="H58" s="154">
        <v>0</v>
      </c>
      <c r="I58" s="154">
        <v>0</v>
      </c>
    </row>
    <row r="59" spans="1:9" x14ac:dyDescent="0.2">
      <c r="A59" s="152">
        <v>45199</v>
      </c>
      <c r="B59" s="153" t="s">
        <v>933</v>
      </c>
      <c r="C59" s="154">
        <v>306301.57694528002</v>
      </c>
      <c r="D59" s="154">
        <v>289405.15130239999</v>
      </c>
      <c r="E59" s="154"/>
      <c r="F59" s="154"/>
      <c r="G59" s="154">
        <v>-65856.874787200009</v>
      </c>
      <c r="H59" s="154">
        <v>-17950.446093440001</v>
      </c>
      <c r="I59" s="154"/>
    </row>
    <row r="60" spans="1:9" x14ac:dyDescent="0.2">
      <c r="A60" s="152">
        <v>45199</v>
      </c>
      <c r="B60" s="153" t="s">
        <v>934</v>
      </c>
      <c r="C60" s="154">
        <v>499998.16035000002</v>
      </c>
      <c r="D60" s="154">
        <v>439128.81909</v>
      </c>
      <c r="E60" s="154"/>
      <c r="F60" s="154"/>
      <c r="G60" s="154">
        <v>4347.8100900000063</v>
      </c>
      <c r="H60" s="154">
        <v>-60869.341260000001</v>
      </c>
      <c r="I60" s="154"/>
    </row>
    <row r="61" spans="1:9" x14ac:dyDescent="0.2">
      <c r="A61" s="152">
        <v>45199</v>
      </c>
      <c r="B61" s="153" t="s">
        <v>935</v>
      </c>
      <c r="C61" s="154">
        <v>150986.73180681001</v>
      </c>
      <c r="D61" s="154">
        <v>182555.7380448</v>
      </c>
      <c r="E61" s="154"/>
      <c r="F61" s="154"/>
      <c r="G61" s="154">
        <v>-164293.52980042002</v>
      </c>
      <c r="H61" s="154">
        <v>-2841.2525519999999</v>
      </c>
      <c r="I61" s="154"/>
    </row>
    <row r="62" spans="1:9" x14ac:dyDescent="0.2">
      <c r="A62" s="152">
        <v>45199</v>
      </c>
      <c r="B62" s="153" t="s">
        <v>955</v>
      </c>
      <c r="C62" s="154">
        <v>339481.9584</v>
      </c>
      <c r="D62" s="154">
        <v>343442.63303999999</v>
      </c>
      <c r="E62" s="154"/>
      <c r="F62" s="154"/>
      <c r="G62" s="154">
        <v>3960.6746400000002</v>
      </c>
      <c r="H62" s="154">
        <v>-2160.01656</v>
      </c>
      <c r="I62" s="154"/>
    </row>
    <row r="63" spans="1:9" x14ac:dyDescent="0.2">
      <c r="A63" s="152">
        <v>45199</v>
      </c>
      <c r="B63" s="153" t="s">
        <v>936</v>
      </c>
      <c r="C63" s="154">
        <v>523453.25921420002</v>
      </c>
      <c r="D63" s="154">
        <v>575018.56228800002</v>
      </c>
      <c r="E63" s="154"/>
      <c r="F63" s="154"/>
      <c r="G63" s="154">
        <v>144760.0506928</v>
      </c>
      <c r="H63" s="154">
        <v>-2418.1108463999999</v>
      </c>
      <c r="I63" s="154"/>
    </row>
    <row r="64" spans="1:9" x14ac:dyDescent="0.2">
      <c r="A64" s="152">
        <v>45199</v>
      </c>
      <c r="B64" s="153" t="s">
        <v>937</v>
      </c>
      <c r="C64" s="154">
        <v>7807.5734777999996</v>
      </c>
      <c r="D64" s="154">
        <v>12377.448739199999</v>
      </c>
      <c r="E64" s="154"/>
      <c r="F64" s="154"/>
      <c r="G64" s="154">
        <v>-4201.6473912000001</v>
      </c>
      <c r="H64" s="154">
        <v>3262.4003961600001</v>
      </c>
      <c r="I64" s="154"/>
    </row>
    <row r="65" spans="1:9" x14ac:dyDescent="0.2">
      <c r="A65" s="152"/>
      <c r="B65" s="153" t="s">
        <v>938</v>
      </c>
      <c r="C65" s="154">
        <f>SUM(C15:C64)</f>
        <v>23307459.112083063</v>
      </c>
      <c r="D65" s="154">
        <f>SUM(D15:D64)</f>
        <v>21101261.735692799</v>
      </c>
      <c r="E65" s="154"/>
      <c r="F65" s="154"/>
      <c r="G65" s="154">
        <f>SUM(G15:G64)</f>
        <v>4475965.8987579523</v>
      </c>
      <c r="H65" s="154">
        <f>SUM(H15:H64)</f>
        <v>-2303073.2356162509</v>
      </c>
      <c r="I65" s="154"/>
    </row>
    <row r="66" spans="1:9" ht="15.95" customHeight="1" x14ac:dyDescent="0.2">
      <c r="A66" s="152"/>
      <c r="B66" s="153" t="s">
        <v>939</v>
      </c>
      <c r="C66" s="154"/>
      <c r="D66" s="154"/>
      <c r="E66" s="154"/>
      <c r="F66" s="154"/>
      <c r="G66" s="154"/>
      <c r="H66" s="154"/>
      <c r="I66" s="154"/>
    </row>
    <row r="67" spans="1:9" ht="15.95" customHeight="1" x14ac:dyDescent="0.2">
      <c r="A67" s="152"/>
      <c r="B67" s="153" t="s">
        <v>940</v>
      </c>
      <c r="C67" s="154"/>
      <c r="D67" s="154"/>
      <c r="E67" s="154"/>
      <c r="F67" s="154"/>
      <c r="G67" s="154"/>
      <c r="H67" s="154"/>
      <c r="I67" s="154"/>
    </row>
    <row r="68" spans="1:9" ht="15.95" customHeight="1" x14ac:dyDescent="0.2">
      <c r="F68" s="154">
        <v>0</v>
      </c>
      <c r="G68" s="154">
        <v>0</v>
      </c>
      <c r="H68" s="154">
        <v>0</v>
      </c>
      <c r="I68" s="154"/>
    </row>
    <row r="69" spans="1:9" ht="15.95" customHeight="1" x14ac:dyDescent="0.2">
      <c r="A69" s="152">
        <v>45199</v>
      </c>
      <c r="B69" s="153" t="s">
        <v>941</v>
      </c>
      <c r="C69" s="154">
        <v>974371.89</v>
      </c>
      <c r="D69" s="154">
        <v>974371.89</v>
      </c>
      <c r="E69" s="154">
        <v>7266.2720199477999</v>
      </c>
      <c r="F69" s="154">
        <v>0</v>
      </c>
      <c r="G69" s="154">
        <v>0</v>
      </c>
      <c r="H69" s="154">
        <v>0</v>
      </c>
      <c r="I69" s="154"/>
    </row>
    <row r="70" spans="1:9" ht="15.95" customHeight="1" x14ac:dyDescent="0.2">
      <c r="A70" s="152">
        <v>45199</v>
      </c>
      <c r="B70" s="153" t="s">
        <v>942</v>
      </c>
      <c r="C70" s="154">
        <v>666679.01803031296</v>
      </c>
      <c r="D70" s="154">
        <v>666679.01803031296</v>
      </c>
      <c r="E70" s="154">
        <v>-6140.0079880898002</v>
      </c>
      <c r="F70" s="154">
        <v>0</v>
      </c>
      <c r="G70" s="154">
        <v>0</v>
      </c>
      <c r="H70" s="154">
        <v>0</v>
      </c>
      <c r="I70" s="154"/>
    </row>
    <row r="71" spans="1:9" ht="15.95" customHeight="1" x14ac:dyDescent="0.2">
      <c r="A71" s="152">
        <v>45199</v>
      </c>
      <c r="B71" s="153" t="s">
        <v>943</v>
      </c>
      <c r="C71" s="154">
        <v>255263.5063559351</v>
      </c>
      <c r="D71" s="154">
        <v>255263.5063559351</v>
      </c>
      <c r="E71" s="154">
        <v>-8772.7705066535</v>
      </c>
      <c r="F71" s="154">
        <v>0</v>
      </c>
      <c r="G71" s="154">
        <v>0</v>
      </c>
      <c r="H71" s="154">
        <v>0</v>
      </c>
      <c r="I71" s="154"/>
    </row>
    <row r="72" spans="1:9" ht="15.95" customHeight="1" x14ac:dyDescent="0.2">
      <c r="A72" s="152">
        <v>45199</v>
      </c>
      <c r="B72" s="153" t="s">
        <v>944</v>
      </c>
      <c r="C72" s="154">
        <v>84125.836825812396</v>
      </c>
      <c r="D72" s="154">
        <v>84125.836825812396</v>
      </c>
      <c r="E72" s="154">
        <v>431.21467491980002</v>
      </c>
      <c r="F72" s="154">
        <v>0</v>
      </c>
      <c r="G72" s="154">
        <v>0</v>
      </c>
      <c r="H72" s="154">
        <v>0</v>
      </c>
      <c r="I72" s="154"/>
    </row>
    <row r="73" spans="1:9" ht="15.95" customHeight="1" x14ac:dyDescent="0.2">
      <c r="A73" s="152">
        <v>45199</v>
      </c>
      <c r="B73" s="153" t="s">
        <v>945</v>
      </c>
      <c r="C73" s="154">
        <v>126805.3356090101</v>
      </c>
      <c r="D73" s="154">
        <v>126805.3356090101</v>
      </c>
      <c r="E73" s="154">
        <v>-306.2893166092</v>
      </c>
      <c r="F73" s="154">
        <v>0</v>
      </c>
      <c r="G73" s="154">
        <v>0</v>
      </c>
      <c r="H73" s="154">
        <v>0</v>
      </c>
      <c r="I73" s="154"/>
    </row>
    <row r="74" spans="1:9" ht="15.95" customHeight="1" x14ac:dyDescent="0.2">
      <c r="A74" s="152">
        <v>45199</v>
      </c>
      <c r="B74" s="153" t="s">
        <v>946</v>
      </c>
      <c r="C74" s="154">
        <v>47196.785174525903</v>
      </c>
      <c r="D74" s="154">
        <v>47196.785174525903</v>
      </c>
      <c r="E74" s="154">
        <v>2583.3946317555001</v>
      </c>
      <c r="F74" s="154">
        <v>0</v>
      </c>
      <c r="G74" s="154">
        <v>0</v>
      </c>
      <c r="H74" s="154">
        <v>0</v>
      </c>
      <c r="I74" s="154"/>
    </row>
    <row r="75" spans="1:9" ht="15.95" customHeight="1" x14ac:dyDescent="0.2">
      <c r="A75" s="152">
        <v>45199</v>
      </c>
      <c r="B75" s="153" t="s">
        <v>947</v>
      </c>
      <c r="C75" s="154">
        <v>190677.53496120049</v>
      </c>
      <c r="D75" s="154">
        <v>190677.53496120049</v>
      </c>
      <c r="E75" s="154">
        <v>22504.725995220499</v>
      </c>
      <c r="F75" s="154">
        <v>0</v>
      </c>
      <c r="G75" s="154">
        <v>0</v>
      </c>
      <c r="H75" s="154">
        <v>0</v>
      </c>
      <c r="I75" s="154"/>
    </row>
    <row r="76" spans="1:9" ht="15.95" customHeight="1" x14ac:dyDescent="0.2">
      <c r="A76" s="152">
        <v>45199</v>
      </c>
      <c r="B76" s="153" t="s">
        <v>948</v>
      </c>
      <c r="C76" s="154">
        <v>195000</v>
      </c>
      <c r="D76" s="154">
        <v>195000</v>
      </c>
      <c r="E76" s="154">
        <v>-5804.9693613997997</v>
      </c>
      <c r="F76" s="154">
        <v>0</v>
      </c>
      <c r="G76" s="154">
        <v>0</v>
      </c>
      <c r="H76" s="154">
        <v>0</v>
      </c>
      <c r="I76" s="154"/>
    </row>
    <row r="77" spans="1:9" ht="15.95" customHeight="1" x14ac:dyDescent="0.2">
      <c r="A77" s="152">
        <v>45199</v>
      </c>
      <c r="B77" s="153" t="s">
        <v>966</v>
      </c>
      <c r="C77" s="154">
        <v>2498579.2205641</v>
      </c>
      <c r="D77" s="154">
        <v>2498579.2205641</v>
      </c>
      <c r="E77" s="154">
        <v>-8327.2787160999997</v>
      </c>
      <c r="F77" s="154"/>
      <c r="G77" s="154"/>
      <c r="H77" s="154"/>
      <c r="I77" s="154"/>
    </row>
    <row r="78" spans="1:9" ht="15.95" customHeight="1" x14ac:dyDescent="0.2">
      <c r="A78" s="152"/>
      <c r="B78" s="153" t="s">
        <v>783</v>
      </c>
      <c r="C78" s="154">
        <f>SUM(C69:C77)</f>
        <v>5038699.1275208965</v>
      </c>
      <c r="D78" s="154">
        <f>SUM(D69:D77)</f>
        <v>5038699.1275208965</v>
      </c>
      <c r="E78" s="154">
        <f>SUM(E69:E77)</f>
        <v>3434.2914329913019</v>
      </c>
      <c r="F78" s="154">
        <v>0</v>
      </c>
      <c r="G78" s="154">
        <v>0</v>
      </c>
      <c r="H78" s="154"/>
      <c r="I78" s="154"/>
    </row>
    <row r="79" spans="1:9" ht="15.95" customHeight="1" x14ac:dyDescent="0.2">
      <c r="A79" s="152"/>
      <c r="B79" s="153" t="s">
        <v>949</v>
      </c>
      <c r="C79" s="154"/>
      <c r="D79" s="154"/>
      <c r="E79" s="154"/>
      <c r="F79" s="154"/>
      <c r="G79" s="154"/>
      <c r="H79" s="154"/>
      <c r="I79" s="154"/>
    </row>
    <row r="80" spans="1:9" ht="15.95" customHeight="1" x14ac:dyDescent="0.2">
      <c r="A80" s="152"/>
      <c r="B80" s="153" t="s">
        <v>950</v>
      </c>
      <c r="C80" s="154"/>
      <c r="D80" s="154"/>
      <c r="E80" s="154"/>
      <c r="F80" s="154"/>
      <c r="G80" s="154"/>
      <c r="H80" s="154"/>
      <c r="I80" s="154"/>
    </row>
    <row r="81" spans="1:10" ht="15.95" customHeight="1" x14ac:dyDescent="0.2">
      <c r="A81" s="152"/>
      <c r="B81" s="153" t="s">
        <v>951</v>
      </c>
      <c r="C81" s="154"/>
      <c r="D81" s="154"/>
      <c r="E81" s="154"/>
      <c r="F81" s="154"/>
      <c r="G81" s="154"/>
      <c r="H81" s="154"/>
      <c r="I81" s="154"/>
    </row>
    <row r="82" spans="1:10" ht="15.95" customHeight="1" x14ac:dyDescent="0.2">
      <c r="A82" s="152"/>
      <c r="B82" s="155" t="s">
        <v>952</v>
      </c>
      <c r="C82" s="156">
        <f>C65+C78</f>
        <v>28346158.239603959</v>
      </c>
      <c r="D82" s="156">
        <f t="shared" ref="D82:E82" si="0">D65+D78</f>
        <v>26139960.863213696</v>
      </c>
      <c r="E82" s="156">
        <f t="shared" si="0"/>
        <v>3434.2914329913019</v>
      </c>
      <c r="F82" s="156">
        <v>0</v>
      </c>
      <c r="G82" s="156"/>
      <c r="H82" s="156">
        <v>0</v>
      </c>
      <c r="I82" s="156"/>
    </row>
    <row r="83" spans="1:10" x14ac:dyDescent="0.2">
      <c r="C83" s="157"/>
      <c r="D83" s="157"/>
      <c r="E83" s="157"/>
      <c r="F83" s="157"/>
      <c r="G83" s="157"/>
      <c r="H83" s="157"/>
      <c r="I83" s="157"/>
      <c r="J83" s="157"/>
    </row>
    <row r="85" spans="1:10" ht="34.5" customHeight="1" x14ac:dyDescent="0.2">
      <c r="A85" s="157" t="s">
        <v>83</v>
      </c>
      <c r="D85" s="144" t="s">
        <v>85</v>
      </c>
      <c r="F85" s="144" t="s">
        <v>84</v>
      </c>
      <c r="H85" s="232" t="s">
        <v>86</v>
      </c>
      <c r="I85" s="232"/>
      <c r="J85" s="232"/>
    </row>
    <row r="86" spans="1:10" ht="27" customHeight="1" x14ac:dyDescent="0.2">
      <c r="A86" s="157" t="s">
        <v>981</v>
      </c>
      <c r="D86" s="158" t="s">
        <v>873</v>
      </c>
      <c r="H86" s="233" t="s">
        <v>365</v>
      </c>
      <c r="I86" s="233"/>
      <c r="J86" s="233"/>
    </row>
  </sheetData>
  <mergeCells count="4">
    <mergeCell ref="A9:J9"/>
    <mergeCell ref="A10:J10"/>
    <mergeCell ref="H85:J85"/>
    <mergeCell ref="H86:J86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86"/>
  <sheetViews>
    <sheetView view="pageBreakPreview" topLeftCell="A16" zoomScaleNormal="100" zoomScaleSheetLayoutView="100" workbookViewId="0">
      <selection activeCell="A69" sqref="A69:E77"/>
    </sheetView>
  </sheetViews>
  <sheetFormatPr defaultColWidth="8" defaultRowHeight="12.75" customHeight="1" x14ac:dyDescent="0.2"/>
  <cols>
    <col min="1" max="1" width="12.7109375" style="29" customWidth="1"/>
    <col min="2" max="2" width="22.85546875" style="83" customWidth="1"/>
    <col min="3" max="3" width="17.42578125" style="29" customWidth="1"/>
    <col min="4" max="4" width="17.28515625" style="29" customWidth="1"/>
    <col min="5" max="5" width="18.28515625" style="29" customWidth="1"/>
    <col min="6" max="6" width="12.5703125" style="29" customWidth="1"/>
    <col min="7" max="7" width="15.140625" style="29" customWidth="1"/>
    <col min="8" max="8" width="9.140625" style="29" customWidth="1"/>
    <col min="9" max="9" width="11.42578125" style="29" customWidth="1"/>
    <col min="10" max="10" width="18.7109375" style="29" customWidth="1"/>
    <col min="11" max="256" width="9.140625" style="29" customWidth="1"/>
    <col min="257" max="16384" width="8" style="43"/>
  </cols>
  <sheetData>
    <row r="1" spans="1:10" x14ac:dyDescent="0.2">
      <c r="A1" s="29" t="str">
        <f>'[1]2'!A1</f>
        <v xml:space="preserve">Naziv investicionog fonda: </v>
      </c>
      <c r="B1" s="44"/>
      <c r="D1" s="125"/>
      <c r="E1" s="125"/>
      <c r="F1" s="125"/>
      <c r="J1" s="125"/>
    </row>
    <row r="2" spans="1:10" x14ac:dyDescent="0.2">
      <c r="A2" s="29" t="str">
        <f>'[1]2'!A2</f>
        <v xml:space="preserve">Registarski broj investicionog fonda: </v>
      </c>
      <c r="B2" s="44"/>
      <c r="D2" s="125"/>
      <c r="E2" s="125"/>
      <c r="F2" s="125"/>
      <c r="J2" s="125"/>
    </row>
    <row r="3" spans="1:10" x14ac:dyDescent="0.2">
      <c r="A3" s="29" t="str">
        <f>'[1]2'!A3</f>
        <v>Naziv društva za upravljanje investicionim fondom: Društvo za upravljanje investicionim fondovima Kristal invest A.D. Banja Luka</v>
      </c>
      <c r="B3" s="44"/>
      <c r="D3" s="125"/>
      <c r="E3" s="125"/>
      <c r="F3" s="125"/>
      <c r="J3" s="125"/>
    </row>
    <row r="4" spans="1:10" x14ac:dyDescent="0.2">
      <c r="A4" s="29" t="str">
        <f>'[1]2'!A4</f>
        <v>Matični broj društva za upravljanje investicionim fondom: 01935615</v>
      </c>
      <c r="B4" s="44"/>
      <c r="D4" s="125"/>
      <c r="E4" s="125"/>
      <c r="F4" s="125"/>
      <c r="J4" s="125"/>
    </row>
    <row r="5" spans="1:10" x14ac:dyDescent="0.2">
      <c r="A5" s="29" t="str">
        <f>'[1]2'!A5</f>
        <v>JIB društva za upravljanje investicionim fondom: 4400819920004</v>
      </c>
      <c r="B5" s="44"/>
      <c r="D5" s="125"/>
      <c r="E5" s="125"/>
      <c r="F5" s="125"/>
      <c r="J5" s="125"/>
    </row>
    <row r="6" spans="1:10" x14ac:dyDescent="0.2">
      <c r="A6" s="29" t="str">
        <f>'[1]2'!A6</f>
        <v>JIB zatvorenog investicionog fonda: JP-M-7</v>
      </c>
      <c r="B6" s="44"/>
      <c r="D6" s="125"/>
      <c r="E6" s="125"/>
      <c r="F6" s="125"/>
      <c r="J6" s="125"/>
    </row>
    <row r="7" spans="1:10" x14ac:dyDescent="0.2">
      <c r="B7" s="44"/>
      <c r="D7" s="125"/>
      <c r="E7" s="125"/>
      <c r="F7" s="125"/>
      <c r="J7" s="125"/>
    </row>
    <row r="8" spans="1:10" x14ac:dyDescent="0.2">
      <c r="B8" s="44"/>
      <c r="D8" s="125"/>
      <c r="E8" s="125"/>
      <c r="F8" s="125"/>
      <c r="J8" s="125"/>
    </row>
    <row r="9" spans="1:10" x14ac:dyDescent="0.2">
      <c r="B9" s="44"/>
      <c r="D9" s="125"/>
      <c r="E9" s="125"/>
      <c r="F9" s="125"/>
      <c r="J9" s="125"/>
    </row>
    <row r="10" spans="1:10" x14ac:dyDescent="0.2">
      <c r="A10" s="188" t="s">
        <v>879</v>
      </c>
      <c r="B10" s="188"/>
      <c r="C10" s="188"/>
      <c r="D10" s="188"/>
      <c r="E10" s="188"/>
      <c r="F10" s="188"/>
      <c r="G10" s="188"/>
      <c r="H10" s="188"/>
      <c r="I10" s="188"/>
      <c r="J10" s="188"/>
    </row>
    <row r="11" spans="1:10" x14ac:dyDescent="0.2">
      <c r="A11" s="188" t="s">
        <v>965</v>
      </c>
      <c r="B11" s="188"/>
      <c r="C11" s="188"/>
      <c r="D11" s="188"/>
      <c r="E11" s="188"/>
      <c r="F11" s="188"/>
      <c r="G11" s="188"/>
      <c r="H11" s="188"/>
      <c r="I11" s="188"/>
      <c r="J11" s="188"/>
    </row>
    <row r="12" spans="1:10" x14ac:dyDescent="0.2">
      <c r="A12" s="31"/>
      <c r="B12" s="44"/>
      <c r="C12" s="31"/>
      <c r="D12" s="126"/>
      <c r="E12" s="126"/>
      <c r="F12" s="126"/>
      <c r="G12" s="31"/>
      <c r="H12" s="31"/>
      <c r="I12" s="31"/>
      <c r="J12" s="126"/>
    </row>
    <row r="13" spans="1:10" x14ac:dyDescent="0.2">
      <c r="A13" s="31"/>
      <c r="B13" s="44"/>
      <c r="C13" s="31"/>
      <c r="D13" s="126"/>
      <c r="E13" s="126"/>
      <c r="F13" s="126"/>
      <c r="G13" s="31"/>
      <c r="H13" s="31"/>
      <c r="I13" s="31"/>
      <c r="J13" s="126"/>
    </row>
    <row r="14" spans="1:10" ht="89.25" customHeight="1" x14ac:dyDescent="0.2">
      <c r="A14" s="33" t="s">
        <v>880</v>
      </c>
      <c r="B14" s="33" t="s">
        <v>881</v>
      </c>
      <c r="C14" s="33" t="s">
        <v>771</v>
      </c>
      <c r="D14" s="127" t="s">
        <v>882</v>
      </c>
      <c r="E14" s="127" t="s">
        <v>883</v>
      </c>
      <c r="F14" s="127" t="s">
        <v>884</v>
      </c>
      <c r="G14" s="33" t="s">
        <v>885</v>
      </c>
      <c r="H14" s="33" t="s">
        <v>886</v>
      </c>
      <c r="I14" s="33" t="s">
        <v>887</v>
      </c>
      <c r="J14" s="127" t="s">
        <v>888</v>
      </c>
    </row>
    <row r="15" spans="1:10" x14ac:dyDescent="0.2">
      <c r="A15" s="34">
        <v>1</v>
      </c>
      <c r="B15" s="33">
        <v>2</v>
      </c>
      <c r="C15" s="34">
        <v>3</v>
      </c>
      <c r="D15" s="128">
        <v>4</v>
      </c>
      <c r="E15" s="128">
        <v>5</v>
      </c>
      <c r="F15" s="128">
        <v>6</v>
      </c>
      <c r="G15" s="128">
        <v>7</v>
      </c>
      <c r="H15" s="128">
        <v>8</v>
      </c>
      <c r="I15" s="128">
        <v>9</v>
      </c>
      <c r="J15" s="128">
        <v>10</v>
      </c>
    </row>
    <row r="16" spans="1:10" x14ac:dyDescent="0.2">
      <c r="A16" s="129">
        <v>45199</v>
      </c>
      <c r="B16" s="130" t="s">
        <v>889</v>
      </c>
      <c r="C16" s="131">
        <v>56764.5</v>
      </c>
      <c r="D16" s="131">
        <v>43585.05</v>
      </c>
      <c r="E16" s="131">
        <v>0</v>
      </c>
      <c r="F16" s="131">
        <v>0</v>
      </c>
      <c r="G16" s="131">
        <v>-13179.45</v>
      </c>
      <c r="H16" s="131">
        <v>0</v>
      </c>
      <c r="I16" s="131">
        <v>0</v>
      </c>
      <c r="J16" s="131">
        <v>-13179.45</v>
      </c>
    </row>
    <row r="17" spans="1:10" x14ac:dyDescent="0.2">
      <c r="A17" s="129">
        <v>45199</v>
      </c>
      <c r="B17" s="130" t="s">
        <v>890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</row>
    <row r="18" spans="1:10" x14ac:dyDescent="0.2">
      <c r="A18" s="129">
        <v>45199</v>
      </c>
      <c r="B18" s="130" t="s">
        <v>891</v>
      </c>
      <c r="C18" s="131">
        <v>18486.8</v>
      </c>
      <c r="D18" s="131">
        <v>16452.8</v>
      </c>
      <c r="E18" s="131">
        <v>0</v>
      </c>
      <c r="F18" s="131">
        <v>0</v>
      </c>
      <c r="G18" s="131">
        <v>-2034</v>
      </c>
      <c r="H18" s="131">
        <v>0</v>
      </c>
      <c r="I18" s="131">
        <v>0</v>
      </c>
      <c r="J18" s="131">
        <v>-2034</v>
      </c>
    </row>
    <row r="19" spans="1:10" x14ac:dyDescent="0.2">
      <c r="A19" s="129">
        <v>45199</v>
      </c>
      <c r="B19" s="130" t="s">
        <v>892</v>
      </c>
      <c r="C19" s="131">
        <v>360976.76199999999</v>
      </c>
      <c r="D19" s="131">
        <v>246879.48149999999</v>
      </c>
      <c r="E19" s="131">
        <v>0</v>
      </c>
      <c r="F19" s="131">
        <v>0</v>
      </c>
      <c r="G19" s="131">
        <v>-114097.28049999999</v>
      </c>
      <c r="H19" s="131">
        <v>0</v>
      </c>
      <c r="I19" s="131">
        <v>0</v>
      </c>
      <c r="J19" s="131">
        <v>-114097.28049999999</v>
      </c>
    </row>
    <row r="20" spans="1:10" x14ac:dyDescent="0.2">
      <c r="A20" s="129">
        <v>45199</v>
      </c>
      <c r="B20" s="130" t="s">
        <v>893</v>
      </c>
      <c r="C20" s="131">
        <v>21719.53</v>
      </c>
      <c r="D20" s="131">
        <v>20878.774000000001</v>
      </c>
      <c r="E20" s="131">
        <v>0</v>
      </c>
      <c r="F20" s="131">
        <v>0</v>
      </c>
      <c r="G20" s="131">
        <v>-840.75599999999997</v>
      </c>
      <c r="H20" s="131">
        <v>0</v>
      </c>
      <c r="I20" s="131">
        <v>0</v>
      </c>
      <c r="J20" s="131">
        <v>-840.75599999999997</v>
      </c>
    </row>
    <row r="21" spans="1:10" x14ac:dyDescent="0.2">
      <c r="A21" s="129">
        <v>45199</v>
      </c>
      <c r="B21" s="130" t="s">
        <v>894</v>
      </c>
      <c r="C21" s="131">
        <v>39208.400000000001</v>
      </c>
      <c r="D21" s="131">
        <v>23132.955999999998</v>
      </c>
      <c r="E21" s="131">
        <v>0</v>
      </c>
      <c r="F21" s="131">
        <v>0</v>
      </c>
      <c r="G21" s="131">
        <v>-16075.444</v>
      </c>
      <c r="H21" s="131">
        <v>0</v>
      </c>
      <c r="I21" s="131">
        <v>0</v>
      </c>
      <c r="J21" s="131">
        <v>-16075.444</v>
      </c>
    </row>
    <row r="22" spans="1:10" x14ac:dyDescent="0.2">
      <c r="A22" s="129">
        <v>45199</v>
      </c>
      <c r="B22" s="130" t="s">
        <v>895</v>
      </c>
      <c r="C22" s="131">
        <v>136712.48800000001</v>
      </c>
      <c r="D22" s="131">
        <v>98245.69</v>
      </c>
      <c r="E22" s="131">
        <v>0</v>
      </c>
      <c r="F22" s="131">
        <v>0</v>
      </c>
      <c r="G22" s="131">
        <v>-38466.798000000003</v>
      </c>
      <c r="H22" s="131">
        <v>0</v>
      </c>
      <c r="I22" s="131">
        <v>0</v>
      </c>
      <c r="J22" s="131">
        <v>-38466.798000000003</v>
      </c>
    </row>
    <row r="23" spans="1:10" x14ac:dyDescent="0.2">
      <c r="A23" s="129">
        <v>45199</v>
      </c>
      <c r="B23" s="130" t="s">
        <v>896</v>
      </c>
      <c r="C23" s="131">
        <v>0</v>
      </c>
      <c r="D23" s="131">
        <v>0</v>
      </c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0" x14ac:dyDescent="0.2">
      <c r="A24" s="129">
        <v>45199</v>
      </c>
      <c r="B24" s="130" t="s">
        <v>897</v>
      </c>
      <c r="C24" s="131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</row>
    <row r="25" spans="1:10" x14ac:dyDescent="0.2">
      <c r="A25" s="129">
        <v>45199</v>
      </c>
      <c r="B25" s="130" t="s">
        <v>898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0" x14ac:dyDescent="0.2">
      <c r="A26" s="129">
        <v>45199</v>
      </c>
      <c r="B26" s="130" t="s">
        <v>899</v>
      </c>
      <c r="C26" s="131">
        <v>0</v>
      </c>
      <c r="D26" s="131">
        <v>0</v>
      </c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0" x14ac:dyDescent="0.2">
      <c r="A27" s="129">
        <v>45199</v>
      </c>
      <c r="B27" s="130" t="s">
        <v>900</v>
      </c>
      <c r="C27" s="131">
        <v>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</row>
    <row r="28" spans="1:10" x14ac:dyDescent="0.2">
      <c r="A28" s="129">
        <v>45199</v>
      </c>
      <c r="B28" s="130" t="s">
        <v>901</v>
      </c>
      <c r="C28" s="131">
        <v>0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</row>
    <row r="29" spans="1:10" x14ac:dyDescent="0.2">
      <c r="A29" s="129">
        <v>45199</v>
      </c>
      <c r="B29" s="130" t="s">
        <v>902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</row>
    <row r="30" spans="1:10" x14ac:dyDescent="0.2">
      <c r="A30" s="129">
        <v>45199</v>
      </c>
      <c r="B30" s="130" t="s">
        <v>903</v>
      </c>
      <c r="C30" s="131">
        <v>4390861.5234000003</v>
      </c>
      <c r="D30" s="131">
        <v>3778077.6099</v>
      </c>
      <c r="E30" s="131">
        <v>0</v>
      </c>
      <c r="F30" s="131">
        <v>0</v>
      </c>
      <c r="G30" s="131">
        <v>-612783.91350000002</v>
      </c>
      <c r="H30" s="131">
        <v>0</v>
      </c>
      <c r="I30" s="131">
        <v>0</v>
      </c>
      <c r="J30" s="131">
        <v>-612783.91350000002</v>
      </c>
    </row>
    <row r="31" spans="1:10" x14ac:dyDescent="0.2">
      <c r="A31" s="129">
        <v>45199</v>
      </c>
      <c r="B31" s="130" t="s">
        <v>904</v>
      </c>
      <c r="C31" s="131">
        <v>664432.7084</v>
      </c>
      <c r="D31" s="131">
        <v>543036.71790000005</v>
      </c>
      <c r="E31" s="131">
        <v>0</v>
      </c>
      <c r="F31" s="131">
        <v>0</v>
      </c>
      <c r="G31" s="131">
        <v>-121395.9905</v>
      </c>
      <c r="H31" s="131">
        <v>0</v>
      </c>
      <c r="I31" s="131">
        <v>0</v>
      </c>
      <c r="J31" s="131">
        <v>-121395.9905</v>
      </c>
    </row>
    <row r="32" spans="1:10" x14ac:dyDescent="0.2">
      <c r="A32" s="129">
        <v>45199</v>
      </c>
      <c r="B32" s="130" t="s">
        <v>905</v>
      </c>
      <c r="C32" s="131">
        <v>3973560.6239999998</v>
      </c>
      <c r="D32" s="131">
        <v>3538439.3160000001</v>
      </c>
      <c r="E32" s="131">
        <v>0</v>
      </c>
      <c r="F32" s="131">
        <v>0</v>
      </c>
      <c r="G32" s="131">
        <v>-435121.30800000002</v>
      </c>
      <c r="H32" s="131">
        <v>0</v>
      </c>
      <c r="I32" s="131">
        <v>0</v>
      </c>
      <c r="J32" s="131">
        <v>-435121.30800000002</v>
      </c>
    </row>
    <row r="33" spans="1:10" x14ac:dyDescent="0.2">
      <c r="A33" s="129">
        <v>45199</v>
      </c>
      <c r="B33" s="130" t="s">
        <v>906</v>
      </c>
      <c r="C33" s="131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</row>
    <row r="34" spans="1:10" x14ac:dyDescent="0.2">
      <c r="A34" s="129">
        <v>45199</v>
      </c>
      <c r="B34" s="130" t="s">
        <v>907</v>
      </c>
      <c r="C34" s="131">
        <v>3046571.8256000001</v>
      </c>
      <c r="D34" s="131">
        <v>2923810.2204</v>
      </c>
      <c r="E34" s="131">
        <v>0</v>
      </c>
      <c r="F34" s="131">
        <v>0</v>
      </c>
      <c r="G34" s="131">
        <v>-122761.60520000001</v>
      </c>
      <c r="H34" s="131">
        <v>0</v>
      </c>
      <c r="I34" s="131">
        <v>0</v>
      </c>
      <c r="J34" s="131">
        <v>-122761.60520000001</v>
      </c>
    </row>
    <row r="35" spans="1:10" x14ac:dyDescent="0.2">
      <c r="A35" s="129">
        <v>45199</v>
      </c>
      <c r="B35" s="130" t="s">
        <v>908</v>
      </c>
      <c r="C35" s="131">
        <v>0</v>
      </c>
      <c r="D35" s="131">
        <v>0</v>
      </c>
      <c r="E35" s="131">
        <v>0</v>
      </c>
      <c r="F35" s="131">
        <v>0</v>
      </c>
      <c r="G35" s="131">
        <v>0</v>
      </c>
      <c r="H35" s="131">
        <v>0</v>
      </c>
      <c r="I35" s="131">
        <v>0</v>
      </c>
      <c r="J35" s="131">
        <v>0</v>
      </c>
    </row>
    <row r="36" spans="1:10" x14ac:dyDescent="0.2">
      <c r="A36" s="129">
        <v>45199</v>
      </c>
      <c r="B36" s="130" t="s">
        <v>909</v>
      </c>
      <c r="C36" s="131">
        <v>310333.1324</v>
      </c>
      <c r="D36" s="131">
        <v>603593.19999999995</v>
      </c>
      <c r="E36" s="131">
        <v>0</v>
      </c>
      <c r="F36" s="131">
        <v>0</v>
      </c>
      <c r="G36" s="131">
        <v>293260.06760000001</v>
      </c>
      <c r="H36" s="131">
        <v>0</v>
      </c>
      <c r="I36" s="131">
        <v>0</v>
      </c>
      <c r="J36" s="131">
        <v>293260.06760000001</v>
      </c>
    </row>
    <row r="37" spans="1:10" x14ac:dyDescent="0.2">
      <c r="A37" s="129">
        <v>45199</v>
      </c>
      <c r="B37" s="130" t="s">
        <v>910</v>
      </c>
      <c r="C37" s="131">
        <v>0</v>
      </c>
      <c r="D37" s="131">
        <v>0</v>
      </c>
      <c r="E37" s="131">
        <v>0</v>
      </c>
      <c r="F37" s="131">
        <v>0</v>
      </c>
      <c r="G37" s="131">
        <v>0</v>
      </c>
      <c r="H37" s="131">
        <v>0</v>
      </c>
      <c r="I37" s="131">
        <v>0</v>
      </c>
      <c r="J37" s="131">
        <v>0</v>
      </c>
    </row>
    <row r="38" spans="1:10" x14ac:dyDescent="0.2">
      <c r="A38" s="129">
        <v>45199</v>
      </c>
      <c r="B38" s="130" t="s">
        <v>911</v>
      </c>
      <c r="C38" s="131">
        <v>124914.0629</v>
      </c>
      <c r="D38" s="131">
        <v>561045.16099999996</v>
      </c>
      <c r="E38" s="131">
        <v>0</v>
      </c>
      <c r="F38" s="131">
        <v>0</v>
      </c>
      <c r="G38" s="131">
        <v>436131.0981</v>
      </c>
      <c r="H38" s="131">
        <v>0</v>
      </c>
      <c r="I38" s="131">
        <v>0</v>
      </c>
      <c r="J38" s="131">
        <v>436131.0981</v>
      </c>
    </row>
    <row r="39" spans="1:10" x14ac:dyDescent="0.2">
      <c r="A39" s="129">
        <v>45199</v>
      </c>
      <c r="B39" s="130" t="s">
        <v>912</v>
      </c>
      <c r="C39" s="131">
        <v>143485.95800000001</v>
      </c>
      <c r="D39" s="131">
        <v>143485.95800000001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</row>
    <row r="40" spans="1:10" x14ac:dyDescent="0.2">
      <c r="A40" s="129">
        <v>45199</v>
      </c>
      <c r="B40" s="130" t="s">
        <v>913</v>
      </c>
      <c r="C40" s="131">
        <v>404201.83149999997</v>
      </c>
      <c r="D40" s="131">
        <v>315595.14179999998</v>
      </c>
      <c r="E40" s="131">
        <v>0</v>
      </c>
      <c r="F40" s="131">
        <v>0</v>
      </c>
      <c r="G40" s="131">
        <v>-88606.689700000003</v>
      </c>
      <c r="H40" s="131">
        <v>0</v>
      </c>
      <c r="I40" s="131">
        <v>0</v>
      </c>
      <c r="J40" s="131">
        <v>-88606.689700000003</v>
      </c>
    </row>
    <row r="41" spans="1:10" x14ac:dyDescent="0.2">
      <c r="A41" s="129">
        <v>45199</v>
      </c>
      <c r="B41" s="130" t="s">
        <v>914</v>
      </c>
      <c r="C41" s="131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v>0</v>
      </c>
      <c r="J41" s="131">
        <v>0</v>
      </c>
    </row>
    <row r="42" spans="1:10" x14ac:dyDescent="0.2">
      <c r="A42" s="129">
        <v>45199</v>
      </c>
      <c r="B42" s="130" t="s">
        <v>915</v>
      </c>
      <c r="C42" s="131">
        <v>97920.1872</v>
      </c>
      <c r="D42" s="131">
        <v>75555.7</v>
      </c>
      <c r="E42" s="131">
        <v>0</v>
      </c>
      <c r="F42" s="131">
        <v>0</v>
      </c>
      <c r="G42" s="131">
        <v>-22364.4872</v>
      </c>
      <c r="H42" s="131">
        <v>0</v>
      </c>
      <c r="I42" s="131">
        <v>0</v>
      </c>
      <c r="J42" s="131">
        <v>-22364.4872</v>
      </c>
    </row>
    <row r="43" spans="1:10" x14ac:dyDescent="0.2">
      <c r="A43" s="129">
        <v>45199</v>
      </c>
      <c r="B43" s="130" t="s">
        <v>916</v>
      </c>
      <c r="C43" s="131">
        <v>0</v>
      </c>
      <c r="D43" s="131">
        <v>0</v>
      </c>
      <c r="E43" s="131">
        <v>0</v>
      </c>
      <c r="F43" s="131">
        <v>0</v>
      </c>
      <c r="G43" s="131">
        <v>0</v>
      </c>
      <c r="H43" s="131">
        <v>0</v>
      </c>
      <c r="I43" s="131">
        <v>0</v>
      </c>
      <c r="J43" s="131">
        <v>0</v>
      </c>
    </row>
    <row r="44" spans="1:10" x14ac:dyDescent="0.2">
      <c r="A44" s="129">
        <v>45199</v>
      </c>
      <c r="B44" s="130" t="s">
        <v>917</v>
      </c>
      <c r="C44" s="131">
        <v>279865.83899999998</v>
      </c>
      <c r="D44" s="131">
        <v>182783.19149999999</v>
      </c>
      <c r="E44" s="131">
        <v>0</v>
      </c>
      <c r="F44" s="131">
        <v>0</v>
      </c>
      <c r="G44" s="131">
        <v>-97082.647500000006</v>
      </c>
      <c r="H44" s="131">
        <v>0</v>
      </c>
      <c r="I44" s="131">
        <v>0</v>
      </c>
      <c r="J44" s="131">
        <v>-97082.647500000006</v>
      </c>
    </row>
    <row r="45" spans="1:10" x14ac:dyDescent="0.2">
      <c r="A45" s="129">
        <v>45199</v>
      </c>
      <c r="B45" s="130" t="s">
        <v>918</v>
      </c>
      <c r="C45" s="131">
        <v>0</v>
      </c>
      <c r="D45" s="131">
        <v>0</v>
      </c>
      <c r="E45" s="131">
        <v>0</v>
      </c>
      <c r="F45" s="131">
        <v>0</v>
      </c>
      <c r="G45" s="131">
        <v>0</v>
      </c>
      <c r="H45" s="131">
        <v>0</v>
      </c>
      <c r="I45" s="131">
        <v>0</v>
      </c>
      <c r="J45" s="131">
        <v>0</v>
      </c>
    </row>
    <row r="46" spans="1:10" x14ac:dyDescent="0.2">
      <c r="A46" s="129">
        <v>45199</v>
      </c>
      <c r="B46" s="130" t="s">
        <v>919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  <c r="I46" s="131">
        <v>0</v>
      </c>
      <c r="J46" s="131">
        <v>0</v>
      </c>
    </row>
    <row r="47" spans="1:10" x14ac:dyDescent="0.2">
      <c r="A47" s="129">
        <v>45199</v>
      </c>
      <c r="B47" s="130" t="s">
        <v>920</v>
      </c>
      <c r="C47" s="131">
        <v>4715591.8810999999</v>
      </c>
      <c r="D47" s="131">
        <v>3475720.1976000001</v>
      </c>
      <c r="E47" s="131">
        <v>0</v>
      </c>
      <c r="F47" s="131">
        <v>0</v>
      </c>
      <c r="G47" s="131">
        <v>-1239871.6835</v>
      </c>
      <c r="H47" s="131">
        <v>0</v>
      </c>
      <c r="I47" s="131">
        <v>0</v>
      </c>
      <c r="J47" s="131">
        <v>-1239871.6835</v>
      </c>
    </row>
    <row r="48" spans="1:10" x14ac:dyDescent="0.2">
      <c r="A48" s="129">
        <v>45199</v>
      </c>
      <c r="B48" s="130" t="s">
        <v>921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</row>
    <row r="49" spans="1:10" x14ac:dyDescent="0.2">
      <c r="A49" s="129">
        <v>45199</v>
      </c>
      <c r="B49" s="130" t="s">
        <v>922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</row>
    <row r="50" spans="1:10" x14ac:dyDescent="0.2">
      <c r="A50" s="129">
        <v>45199</v>
      </c>
      <c r="B50" s="130" t="s">
        <v>923</v>
      </c>
      <c r="C50" s="131">
        <v>218666.9</v>
      </c>
      <c r="D50" s="131">
        <v>218666.9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</row>
    <row r="51" spans="1:10" x14ac:dyDescent="0.2">
      <c r="A51" s="129">
        <v>45199</v>
      </c>
      <c r="B51" s="130" t="s">
        <v>924</v>
      </c>
      <c r="C51" s="131">
        <v>153585.772</v>
      </c>
      <c r="D51" s="131">
        <v>186390.5</v>
      </c>
      <c r="E51" s="131">
        <v>0</v>
      </c>
      <c r="F51" s="131">
        <v>0</v>
      </c>
      <c r="G51" s="131">
        <v>32804.728000000003</v>
      </c>
      <c r="H51" s="131">
        <v>0</v>
      </c>
      <c r="I51" s="131">
        <v>0</v>
      </c>
      <c r="J51" s="131">
        <v>32804.728000000003</v>
      </c>
    </row>
    <row r="52" spans="1:10" x14ac:dyDescent="0.2">
      <c r="A52" s="129">
        <v>45199</v>
      </c>
      <c r="B52" s="130" t="s">
        <v>925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</row>
    <row r="53" spans="1:10" x14ac:dyDescent="0.2">
      <c r="A53" s="129">
        <v>45199</v>
      </c>
      <c r="B53" s="130" t="s">
        <v>926</v>
      </c>
      <c r="C53" s="131">
        <v>9113.8970000000008</v>
      </c>
      <c r="D53" s="131">
        <v>5144.3860000000004</v>
      </c>
      <c r="E53" s="131">
        <v>0</v>
      </c>
      <c r="F53" s="131">
        <v>0</v>
      </c>
      <c r="G53" s="131">
        <v>-3969.511</v>
      </c>
      <c r="H53" s="131">
        <v>0</v>
      </c>
      <c r="I53" s="131">
        <v>0</v>
      </c>
      <c r="J53" s="131">
        <v>-3969.511</v>
      </c>
    </row>
    <row r="54" spans="1:10" x14ac:dyDescent="0.2">
      <c r="A54" s="129">
        <v>45199</v>
      </c>
      <c r="B54" s="130" t="s">
        <v>927</v>
      </c>
      <c r="C54" s="131">
        <v>228836.21724299999</v>
      </c>
      <c r="D54" s="131">
        <v>214133.46080100001</v>
      </c>
      <c r="E54" s="131">
        <v>0</v>
      </c>
      <c r="F54" s="131">
        <v>0</v>
      </c>
      <c r="G54" s="131">
        <v>-14702.756442</v>
      </c>
      <c r="H54" s="131">
        <v>0</v>
      </c>
      <c r="I54" s="131">
        <v>0</v>
      </c>
      <c r="J54" s="131">
        <v>-14702.756442</v>
      </c>
    </row>
    <row r="55" spans="1:10" x14ac:dyDescent="0.2">
      <c r="A55" s="129">
        <v>45199</v>
      </c>
      <c r="B55" s="130" t="s">
        <v>928</v>
      </c>
      <c r="C55" s="131">
        <v>499733.31048897112</v>
      </c>
      <c r="D55" s="131">
        <v>523569.11941119999</v>
      </c>
      <c r="E55" s="131">
        <v>0</v>
      </c>
      <c r="F55" s="131">
        <v>0</v>
      </c>
      <c r="G55" s="131">
        <v>23835.808922228902</v>
      </c>
      <c r="H55" s="131">
        <v>0</v>
      </c>
      <c r="I55" s="131">
        <v>0</v>
      </c>
      <c r="J55" s="131">
        <v>23835.808922228902</v>
      </c>
    </row>
    <row r="56" spans="1:10" x14ac:dyDescent="0.2">
      <c r="A56" s="129">
        <v>45199</v>
      </c>
      <c r="B56" s="130" t="s">
        <v>929</v>
      </c>
      <c r="C56" s="131">
        <v>580299.65057499998</v>
      </c>
      <c r="D56" s="131">
        <v>575628.15061999997</v>
      </c>
      <c r="E56" s="131">
        <v>0</v>
      </c>
      <c r="F56" s="131">
        <v>0</v>
      </c>
      <c r="G56" s="131">
        <v>-4671.4999550000002</v>
      </c>
      <c r="H56" s="131">
        <v>0</v>
      </c>
      <c r="I56" s="131">
        <v>0</v>
      </c>
      <c r="J56" s="131">
        <v>-4671.4999550000002</v>
      </c>
    </row>
    <row r="57" spans="1:10" x14ac:dyDescent="0.2">
      <c r="A57" s="129">
        <v>45199</v>
      </c>
      <c r="B57" s="130" t="s">
        <v>930</v>
      </c>
      <c r="C57" s="131">
        <v>1003586.051082</v>
      </c>
      <c r="D57" s="131">
        <v>945483.70075620001</v>
      </c>
      <c r="E57" s="131">
        <v>0</v>
      </c>
      <c r="F57" s="131">
        <v>0</v>
      </c>
      <c r="G57" s="131">
        <v>-58102.350325799998</v>
      </c>
      <c r="H57" s="131">
        <v>0</v>
      </c>
      <c r="I57" s="131">
        <v>0</v>
      </c>
      <c r="J57" s="131">
        <v>-58102.350325799998</v>
      </c>
    </row>
    <row r="58" spans="1:10" x14ac:dyDescent="0.2">
      <c r="A58" s="129">
        <v>45199</v>
      </c>
      <c r="B58" s="130" t="s">
        <v>931</v>
      </c>
      <c r="C58" s="131">
        <v>0</v>
      </c>
      <c r="D58" s="131">
        <v>0</v>
      </c>
      <c r="E58" s="131">
        <v>0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</row>
    <row r="59" spans="1:10" x14ac:dyDescent="0.2">
      <c r="A59" s="129">
        <v>45199</v>
      </c>
      <c r="B59" s="130" t="s">
        <v>932</v>
      </c>
      <c r="C59" s="131">
        <v>0</v>
      </c>
      <c r="D59" s="131">
        <v>0</v>
      </c>
      <c r="E59" s="131">
        <v>0</v>
      </c>
      <c r="F59" s="131">
        <v>0</v>
      </c>
      <c r="G59" s="131">
        <v>0</v>
      </c>
      <c r="H59" s="131">
        <v>0</v>
      </c>
      <c r="I59" s="131">
        <v>0</v>
      </c>
      <c r="J59" s="131">
        <v>0</v>
      </c>
    </row>
    <row r="60" spans="1:10" x14ac:dyDescent="0.2">
      <c r="A60" s="129">
        <v>45199</v>
      </c>
      <c r="B60" s="130" t="s">
        <v>933</v>
      </c>
      <c r="C60" s="131">
        <v>306301.57694528002</v>
      </c>
      <c r="D60" s="131">
        <v>289405.15130239999</v>
      </c>
      <c r="E60" s="131">
        <v>0</v>
      </c>
      <c r="F60" s="131">
        <v>0</v>
      </c>
      <c r="G60" s="131">
        <v>-17950.446093440001</v>
      </c>
      <c r="H60" s="131">
        <v>1054.02045056</v>
      </c>
      <c r="I60" s="131">
        <v>0</v>
      </c>
      <c r="J60" s="131">
        <v>-16896.42564288</v>
      </c>
    </row>
    <row r="61" spans="1:10" x14ac:dyDescent="0.2">
      <c r="A61" s="129">
        <v>45199</v>
      </c>
      <c r="B61" s="130" t="s">
        <v>934</v>
      </c>
      <c r="C61" s="131">
        <v>499998.16035000002</v>
      </c>
      <c r="D61" s="131">
        <v>439128.81909</v>
      </c>
      <c r="E61" s="131">
        <v>0</v>
      </c>
      <c r="F61" s="131">
        <v>0</v>
      </c>
      <c r="G61" s="131">
        <v>-60869.341260000001</v>
      </c>
      <c r="H61" s="131">
        <v>0</v>
      </c>
      <c r="I61" s="131">
        <v>0</v>
      </c>
      <c r="J61" s="131">
        <v>-60869.341260000001</v>
      </c>
    </row>
    <row r="62" spans="1:10" x14ac:dyDescent="0.2">
      <c r="A62" s="129">
        <v>45199</v>
      </c>
      <c r="B62" s="130" t="s">
        <v>935</v>
      </c>
      <c r="C62" s="131">
        <v>150986.73180681001</v>
      </c>
      <c r="D62" s="131">
        <v>182555.7380448</v>
      </c>
      <c r="E62" s="131">
        <v>0</v>
      </c>
      <c r="F62" s="131">
        <v>0</v>
      </c>
      <c r="G62" s="131">
        <v>-2841.2525519999999</v>
      </c>
      <c r="H62" s="131">
        <v>34410.258789990003</v>
      </c>
      <c r="I62" s="131">
        <v>0</v>
      </c>
      <c r="J62" s="131">
        <v>31569.006237990001</v>
      </c>
    </row>
    <row r="63" spans="1:10" x14ac:dyDescent="0.2">
      <c r="A63" s="129">
        <v>45199</v>
      </c>
      <c r="B63" s="130" t="s">
        <v>955</v>
      </c>
      <c r="C63" s="131">
        <v>339481.9584</v>
      </c>
      <c r="D63" s="131">
        <v>343442.63303999999</v>
      </c>
      <c r="E63" s="131">
        <v>0</v>
      </c>
      <c r="F63" s="131">
        <v>0</v>
      </c>
      <c r="G63" s="131">
        <v>-2160.01656</v>
      </c>
      <c r="H63" s="131">
        <v>6120.6912000000002</v>
      </c>
      <c r="I63" s="131">
        <v>0</v>
      </c>
      <c r="J63" s="131">
        <v>3960.6746400000002</v>
      </c>
    </row>
    <row r="64" spans="1:10" x14ac:dyDescent="0.2">
      <c r="A64" s="129">
        <v>45199</v>
      </c>
      <c r="B64" s="130" t="s">
        <v>936</v>
      </c>
      <c r="C64" s="131">
        <v>523453.25921420002</v>
      </c>
      <c r="D64" s="131">
        <v>575018.56228800002</v>
      </c>
      <c r="E64" s="131">
        <v>0</v>
      </c>
      <c r="F64" s="131">
        <v>0</v>
      </c>
      <c r="G64" s="131">
        <v>-2418.1108463999999</v>
      </c>
      <c r="H64" s="131">
        <v>53983.413920200001</v>
      </c>
      <c r="I64" s="131">
        <v>0</v>
      </c>
      <c r="J64" s="131">
        <v>51565.303073800002</v>
      </c>
    </row>
    <row r="65" spans="1:10" x14ac:dyDescent="0.2">
      <c r="A65" s="129">
        <v>45199</v>
      </c>
      <c r="B65" s="130" t="s">
        <v>937</v>
      </c>
      <c r="C65" s="131">
        <v>7807.5734777999996</v>
      </c>
      <c r="D65" s="131">
        <v>12377.448739199999</v>
      </c>
      <c r="E65" s="131">
        <v>0</v>
      </c>
      <c r="F65" s="131">
        <v>0</v>
      </c>
      <c r="G65" s="131">
        <v>3262.4003961600001</v>
      </c>
      <c r="H65" s="131">
        <v>1307.4748652400001</v>
      </c>
      <c r="I65" s="131">
        <v>0</v>
      </c>
      <c r="J65" s="131">
        <v>4569.8752614000005</v>
      </c>
    </row>
    <row r="66" spans="1:10" x14ac:dyDescent="0.2">
      <c r="A66" s="129"/>
      <c r="B66" s="130" t="s">
        <v>938</v>
      </c>
      <c r="C66" s="131">
        <v>23307459.112083063</v>
      </c>
      <c r="D66" s="131">
        <v>21101261.735692799</v>
      </c>
      <c r="E66" s="131">
        <v>0</v>
      </c>
      <c r="F66" s="131">
        <v>0</v>
      </c>
      <c r="G66" s="131">
        <v>-2303073.2356162514</v>
      </c>
      <c r="H66" s="131">
        <v>96875.859225990003</v>
      </c>
      <c r="I66" s="131"/>
      <c r="J66" s="131">
        <v>-2206197.3763902611</v>
      </c>
    </row>
    <row r="67" spans="1:10" ht="15.95" customHeight="1" x14ac:dyDescent="0.2">
      <c r="A67" s="129"/>
      <c r="B67" s="130" t="s">
        <v>939</v>
      </c>
      <c r="C67" s="131"/>
      <c r="D67" s="131"/>
      <c r="E67" s="131"/>
      <c r="F67" s="131"/>
      <c r="G67" s="131"/>
      <c r="H67" s="131"/>
      <c r="I67" s="131"/>
      <c r="J67" s="131"/>
    </row>
    <row r="68" spans="1:10" ht="15.95" customHeight="1" x14ac:dyDescent="0.2">
      <c r="A68" s="129"/>
      <c r="B68" s="130" t="s">
        <v>940</v>
      </c>
      <c r="C68" s="131"/>
      <c r="D68" s="131"/>
      <c r="E68" s="131"/>
      <c r="F68" s="131"/>
      <c r="G68" s="131"/>
      <c r="H68" s="131"/>
      <c r="I68" s="131"/>
      <c r="J68" s="131"/>
    </row>
    <row r="69" spans="1:10" ht="15.95" customHeight="1" x14ac:dyDescent="0.2">
      <c r="A69" s="129">
        <v>45199</v>
      </c>
      <c r="B69" s="130" t="s">
        <v>941</v>
      </c>
      <c r="C69" s="131">
        <v>974371.89</v>
      </c>
      <c r="D69" s="131">
        <v>974371.89</v>
      </c>
      <c r="E69" s="131">
        <v>7266.2720199477999</v>
      </c>
      <c r="F69" s="131">
        <v>0</v>
      </c>
      <c r="G69" s="131">
        <v>0</v>
      </c>
      <c r="H69" s="131">
        <v>0</v>
      </c>
      <c r="I69" s="131">
        <v>0</v>
      </c>
      <c r="J69" s="131">
        <v>7266.2720199477999</v>
      </c>
    </row>
    <row r="70" spans="1:10" ht="15.95" customHeight="1" x14ac:dyDescent="0.2">
      <c r="A70" s="129">
        <v>45199</v>
      </c>
      <c r="B70" s="130" t="s">
        <v>942</v>
      </c>
      <c r="C70" s="131">
        <v>666679.01803031296</v>
      </c>
      <c r="D70" s="131">
        <v>666679.01803031296</v>
      </c>
      <c r="E70" s="131">
        <v>-6140.0079880898002</v>
      </c>
      <c r="F70" s="131">
        <v>0</v>
      </c>
      <c r="G70" s="131">
        <v>0</v>
      </c>
      <c r="H70" s="131">
        <v>0</v>
      </c>
      <c r="I70" s="131">
        <v>0</v>
      </c>
      <c r="J70" s="131">
        <v>-6140.0079880898002</v>
      </c>
    </row>
    <row r="71" spans="1:10" ht="15.95" customHeight="1" x14ac:dyDescent="0.2">
      <c r="A71" s="129">
        <v>45199</v>
      </c>
      <c r="B71" s="130" t="s">
        <v>943</v>
      </c>
      <c r="C71" s="131">
        <v>255263.5063559351</v>
      </c>
      <c r="D71" s="131">
        <v>255263.5063559351</v>
      </c>
      <c r="E71" s="131">
        <v>-8772.7705066535</v>
      </c>
      <c r="F71" s="131">
        <v>0</v>
      </c>
      <c r="G71" s="131">
        <v>0</v>
      </c>
      <c r="H71" s="131">
        <v>0</v>
      </c>
      <c r="I71" s="131">
        <v>0</v>
      </c>
      <c r="J71" s="131">
        <v>-8772.7705066535</v>
      </c>
    </row>
    <row r="72" spans="1:10" ht="15.95" customHeight="1" x14ac:dyDescent="0.2">
      <c r="A72" s="129">
        <v>45199</v>
      </c>
      <c r="B72" s="130" t="s">
        <v>944</v>
      </c>
      <c r="C72" s="131">
        <v>84125.836825812396</v>
      </c>
      <c r="D72" s="131">
        <v>84125.836825812396</v>
      </c>
      <c r="E72" s="131">
        <v>431.21467491980002</v>
      </c>
      <c r="F72" s="131">
        <v>0</v>
      </c>
      <c r="G72" s="131">
        <v>0</v>
      </c>
      <c r="H72" s="131">
        <v>0</v>
      </c>
      <c r="I72" s="131">
        <v>0</v>
      </c>
      <c r="J72" s="131">
        <v>431.21467491980002</v>
      </c>
    </row>
    <row r="73" spans="1:10" ht="15.95" customHeight="1" x14ac:dyDescent="0.2">
      <c r="A73" s="129">
        <v>45199</v>
      </c>
      <c r="B73" s="130" t="s">
        <v>945</v>
      </c>
      <c r="C73" s="131">
        <v>126805.3356090101</v>
      </c>
      <c r="D73" s="131">
        <v>126805.3356090101</v>
      </c>
      <c r="E73" s="131">
        <v>-306.2893166092</v>
      </c>
      <c r="F73" s="131">
        <v>0</v>
      </c>
      <c r="G73" s="131">
        <v>0</v>
      </c>
      <c r="H73" s="131">
        <v>0</v>
      </c>
      <c r="I73" s="131">
        <v>0</v>
      </c>
      <c r="J73" s="131">
        <v>-306.2893166092</v>
      </c>
    </row>
    <row r="74" spans="1:10" ht="15.95" customHeight="1" x14ac:dyDescent="0.2">
      <c r="A74" s="129">
        <v>45199</v>
      </c>
      <c r="B74" s="130" t="s">
        <v>946</v>
      </c>
      <c r="C74" s="131">
        <v>47196.785174525903</v>
      </c>
      <c r="D74" s="131">
        <v>47196.785174525903</v>
      </c>
      <c r="E74" s="131">
        <v>2583.3946317555001</v>
      </c>
      <c r="F74" s="131">
        <v>0</v>
      </c>
      <c r="G74" s="131">
        <v>0</v>
      </c>
      <c r="H74" s="131">
        <v>0</v>
      </c>
      <c r="I74" s="131">
        <v>0</v>
      </c>
      <c r="J74" s="131">
        <v>2583.3946317555001</v>
      </c>
    </row>
    <row r="75" spans="1:10" ht="15.95" customHeight="1" x14ac:dyDescent="0.2">
      <c r="A75" s="129">
        <v>45199</v>
      </c>
      <c r="B75" s="130" t="s">
        <v>947</v>
      </c>
      <c r="C75" s="131">
        <v>190677.53496120049</v>
      </c>
      <c r="D75" s="131">
        <v>190677.53496120049</v>
      </c>
      <c r="E75" s="131">
        <v>22504.725995220499</v>
      </c>
      <c r="F75" s="131">
        <v>0</v>
      </c>
      <c r="G75" s="131">
        <v>0</v>
      </c>
      <c r="H75" s="131">
        <v>0</v>
      </c>
      <c r="I75" s="131">
        <v>0</v>
      </c>
      <c r="J75" s="131">
        <v>22504.725995220499</v>
      </c>
    </row>
    <row r="76" spans="1:10" ht="15.95" customHeight="1" x14ac:dyDescent="0.2">
      <c r="A76" s="129">
        <v>45199</v>
      </c>
      <c r="B76" s="130" t="s">
        <v>948</v>
      </c>
      <c r="C76" s="131">
        <v>195000</v>
      </c>
      <c r="D76" s="131">
        <v>195000</v>
      </c>
      <c r="E76" s="131">
        <v>-5804.9693613997997</v>
      </c>
      <c r="F76" s="131">
        <v>0</v>
      </c>
      <c r="G76" s="131">
        <v>0</v>
      </c>
      <c r="H76" s="131">
        <v>0</v>
      </c>
      <c r="I76" s="131">
        <v>0</v>
      </c>
      <c r="J76" s="131">
        <v>-5804.9693613997997</v>
      </c>
    </row>
    <row r="77" spans="1:10" ht="15.95" customHeight="1" x14ac:dyDescent="0.2">
      <c r="A77" s="129">
        <v>45199</v>
      </c>
      <c r="B77" s="130" t="s">
        <v>966</v>
      </c>
      <c r="C77" s="131">
        <v>2498579.2205641</v>
      </c>
      <c r="D77" s="131">
        <v>2498579.2205641</v>
      </c>
      <c r="E77" s="131">
        <v>-8327.2787160999997</v>
      </c>
      <c r="F77" s="131">
        <v>0</v>
      </c>
      <c r="G77" s="131">
        <v>0</v>
      </c>
      <c r="H77" s="131">
        <v>0</v>
      </c>
      <c r="I77" s="131">
        <v>0</v>
      </c>
      <c r="J77" s="131">
        <v>-8327.2787160999997</v>
      </c>
    </row>
    <row r="78" spans="1:10" ht="15.95" customHeight="1" x14ac:dyDescent="0.2">
      <c r="A78" s="129"/>
      <c r="B78" s="130" t="s">
        <v>783</v>
      </c>
      <c r="C78" s="131">
        <v>5038699.1275208965</v>
      </c>
      <c r="D78" s="131">
        <v>5038699.1275208965</v>
      </c>
      <c r="E78" s="131">
        <v>3434.2914329913001</v>
      </c>
      <c r="F78" s="131">
        <v>0</v>
      </c>
      <c r="G78" s="131">
        <v>0</v>
      </c>
      <c r="H78" s="131">
        <v>0</v>
      </c>
      <c r="I78" s="131"/>
      <c r="J78" s="131">
        <v>3434.2914329913001</v>
      </c>
    </row>
    <row r="79" spans="1:10" ht="15.95" customHeight="1" x14ac:dyDescent="0.2">
      <c r="A79" s="129"/>
      <c r="B79" s="130" t="s">
        <v>949</v>
      </c>
      <c r="C79" s="131"/>
      <c r="D79" s="131"/>
      <c r="E79" s="131"/>
      <c r="F79" s="131"/>
      <c r="G79" s="131"/>
      <c r="H79" s="131"/>
      <c r="I79" s="131"/>
      <c r="J79" s="131"/>
    </row>
    <row r="80" spans="1:10" ht="15.95" customHeight="1" x14ac:dyDescent="0.2">
      <c r="A80" s="129"/>
      <c r="B80" s="130" t="s">
        <v>950</v>
      </c>
      <c r="C80" s="131"/>
      <c r="D80" s="131"/>
      <c r="E80" s="131"/>
      <c r="F80" s="131"/>
      <c r="G80" s="131"/>
      <c r="H80" s="131"/>
      <c r="I80" s="131"/>
      <c r="J80" s="131"/>
    </row>
    <row r="81" spans="1:10" ht="15.95" customHeight="1" x14ac:dyDescent="0.2">
      <c r="A81" s="129"/>
      <c r="B81" s="130" t="s">
        <v>951</v>
      </c>
      <c r="C81" s="131"/>
      <c r="D81" s="131"/>
      <c r="E81" s="131"/>
      <c r="F81" s="131"/>
      <c r="G81" s="131"/>
      <c r="H81" s="131"/>
      <c r="I81" s="131"/>
      <c r="J81" s="131"/>
    </row>
    <row r="82" spans="1:10" ht="15.95" customHeight="1" x14ac:dyDescent="0.2">
      <c r="A82" s="129"/>
      <c r="B82" s="132" t="s">
        <v>952</v>
      </c>
      <c r="C82" s="133">
        <v>28346158.239603959</v>
      </c>
      <c r="D82" s="133">
        <v>26139960.863213696</v>
      </c>
      <c r="E82" s="133">
        <v>3434.2914329913001</v>
      </c>
      <c r="F82" s="133">
        <v>0</v>
      </c>
      <c r="G82" s="133">
        <v>-2303073.2356162514</v>
      </c>
      <c r="H82" s="133">
        <v>96875.859225990003</v>
      </c>
      <c r="I82" s="133">
        <v>0</v>
      </c>
      <c r="J82" s="133">
        <v>-2202763.0849572695</v>
      </c>
    </row>
    <row r="83" spans="1:10" x14ac:dyDescent="0.2">
      <c r="C83" s="83"/>
      <c r="D83" s="83"/>
      <c r="E83" s="83"/>
      <c r="F83" s="83"/>
      <c r="G83" s="83"/>
      <c r="H83" s="83"/>
      <c r="I83" s="83"/>
      <c r="J83" s="83"/>
    </row>
    <row r="85" spans="1:10" ht="34.5" customHeight="1" x14ac:dyDescent="0.2">
      <c r="A85" s="83" t="s">
        <v>83</v>
      </c>
      <c r="D85" s="31" t="s">
        <v>85</v>
      </c>
      <c r="F85" s="31" t="s">
        <v>84</v>
      </c>
      <c r="H85" s="191" t="s">
        <v>86</v>
      </c>
      <c r="I85" s="191"/>
      <c r="J85" s="191"/>
    </row>
    <row r="86" spans="1:10" ht="27" customHeight="1" x14ac:dyDescent="0.2">
      <c r="A86" s="83" t="s">
        <v>967</v>
      </c>
      <c r="D86" s="84" t="s">
        <v>364</v>
      </c>
      <c r="H86" s="211" t="s">
        <v>365</v>
      </c>
      <c r="I86" s="211"/>
      <c r="J86" s="211"/>
    </row>
  </sheetData>
  <mergeCells count="4">
    <mergeCell ref="A10:J10"/>
    <mergeCell ref="A11:J11"/>
    <mergeCell ref="H85:J85"/>
    <mergeCell ref="H86:J86"/>
  </mergeCells>
  <pageMargins left="0.7" right="0.7" top="0.75" bottom="0.75" header="0.3" footer="0.3"/>
  <pageSetup paperSize="9" scale="9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" zoomScaleNormal="100" zoomScaleSheetLayoutView="100" workbookViewId="0">
      <selection activeCell="L23" sqref="L22:L23"/>
    </sheetView>
  </sheetViews>
  <sheetFormatPr defaultColWidth="8" defaultRowHeight="12.75" customHeight="1" x14ac:dyDescent="0.2"/>
  <cols>
    <col min="1" max="1" width="6" style="30" hidden="1" customWidth="1"/>
    <col min="2" max="2" width="7.5703125" style="30" customWidth="1"/>
    <col min="3" max="3" width="9.140625" style="30" customWidth="1"/>
    <col min="4" max="4" width="18.7109375" style="30" customWidth="1"/>
    <col min="5" max="7" width="9.140625" style="30" customWidth="1"/>
    <col min="8" max="8" width="9.7109375" style="30" customWidth="1"/>
    <col min="9" max="9" width="9.140625" style="30" customWidth="1"/>
    <col min="10" max="10" width="13.85546875" style="30" customWidth="1"/>
    <col min="11" max="11" width="10.85546875" style="30" customWidth="1"/>
    <col min="12" max="12" width="16.85546875" style="30" customWidth="1"/>
    <col min="13" max="13" width="10.28515625" style="30" customWidth="1"/>
    <col min="14" max="256" width="9.140625" style="30" customWidth="1"/>
    <col min="257" max="16384" width="8" style="43"/>
  </cols>
  <sheetData>
    <row r="1" spans="2:12" x14ac:dyDescent="0.2">
      <c r="B1" s="29" t="str">
        <f>'[1]2'!A1</f>
        <v xml:space="preserve">Naziv investicionog fonda: </v>
      </c>
      <c r="E1" s="30" t="s">
        <v>851</v>
      </c>
    </row>
    <row r="2" spans="2:12" x14ac:dyDescent="0.2">
      <c r="B2" s="29" t="str">
        <f>'[1]2'!A2</f>
        <v xml:space="preserve">Registarski broj investicionog fonda: </v>
      </c>
    </row>
    <row r="3" spans="2:12" x14ac:dyDescent="0.2">
      <c r="B3" s="29" t="str">
        <f>'[1]2'!A3</f>
        <v>Naziv društva za upravljanje investicionim fondom: Društvo za upravljanje investicionim fondovima Kristal invest A.D. Banja Luka</v>
      </c>
    </row>
    <row r="4" spans="2:12" x14ac:dyDescent="0.2">
      <c r="B4" s="29" t="str">
        <f>'[1]2'!A4</f>
        <v>Matični broj društva za upravljanje investicionim fondom: 01935615</v>
      </c>
    </row>
    <row r="5" spans="2:12" x14ac:dyDescent="0.2">
      <c r="B5" s="29" t="str">
        <f>'[1]2'!A5</f>
        <v>JIB društva za upravljanje investicionim fondom: 4400819920004</v>
      </c>
    </row>
    <row r="6" spans="2:12" x14ac:dyDescent="0.2">
      <c r="B6" s="29" t="str">
        <f>'[1]2'!A6</f>
        <v>JIB zatvorenog investicionog fonda: JP-M-7</v>
      </c>
    </row>
    <row r="9" spans="2:12" x14ac:dyDescent="0.2">
      <c r="B9" s="243" t="s">
        <v>828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2:12" x14ac:dyDescent="0.2">
      <c r="B10" s="243" t="s">
        <v>968</v>
      </c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2" spans="2:12" x14ac:dyDescent="0.2">
      <c r="B12" s="254" t="s">
        <v>829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</row>
    <row r="14" spans="2:12" ht="40.5" customHeight="1" x14ac:dyDescent="0.2">
      <c r="B14" s="134" t="s">
        <v>830</v>
      </c>
      <c r="C14" s="255" t="s">
        <v>831</v>
      </c>
      <c r="D14" s="256"/>
      <c r="E14" s="255" t="s">
        <v>369</v>
      </c>
      <c r="F14" s="256"/>
      <c r="G14" s="255" t="s">
        <v>832</v>
      </c>
      <c r="H14" s="256"/>
      <c r="I14" s="255" t="s">
        <v>833</v>
      </c>
      <c r="J14" s="256"/>
      <c r="K14" s="255" t="s">
        <v>834</v>
      </c>
      <c r="L14" s="256"/>
    </row>
    <row r="15" spans="2:12" ht="10.5" customHeight="1" x14ac:dyDescent="0.2">
      <c r="B15" s="135">
        <v>1</v>
      </c>
      <c r="C15" s="253">
        <v>2</v>
      </c>
      <c r="D15" s="242"/>
      <c r="E15" s="253">
        <v>3</v>
      </c>
      <c r="F15" s="242"/>
      <c r="G15" s="253">
        <v>4</v>
      </c>
      <c r="H15" s="242"/>
      <c r="I15" s="253">
        <v>5</v>
      </c>
      <c r="J15" s="242"/>
      <c r="K15" s="253">
        <v>6</v>
      </c>
      <c r="L15" s="242"/>
    </row>
    <row r="16" spans="2:12" x14ac:dyDescent="0.2">
      <c r="B16" s="135" t="s">
        <v>345</v>
      </c>
      <c r="C16" s="234"/>
      <c r="D16" s="236"/>
      <c r="E16" s="259"/>
      <c r="F16" s="260"/>
      <c r="G16" s="251"/>
      <c r="H16" s="252"/>
      <c r="I16" s="251"/>
      <c r="J16" s="252"/>
      <c r="K16" s="251"/>
      <c r="L16" s="252"/>
    </row>
    <row r="17" spans="2:12" x14ac:dyDescent="0.2">
      <c r="B17" s="136"/>
      <c r="C17" s="234" t="s">
        <v>787</v>
      </c>
      <c r="D17" s="236"/>
      <c r="E17" s="259"/>
      <c r="F17" s="260"/>
      <c r="G17" s="251"/>
      <c r="H17" s="252"/>
      <c r="I17" s="251"/>
      <c r="J17" s="252"/>
      <c r="K17" s="251"/>
      <c r="L17" s="252"/>
    </row>
    <row r="18" spans="2:12" x14ac:dyDescent="0.2"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2:12" x14ac:dyDescent="0.2">
      <c r="B19" s="254" t="s">
        <v>969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</row>
    <row r="20" spans="2:12" x14ac:dyDescent="0.2"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</row>
    <row r="21" spans="2:12" x14ac:dyDescent="0.2">
      <c r="B21" s="234" t="s">
        <v>835</v>
      </c>
      <c r="C21" s="235"/>
      <c r="D21" s="235"/>
      <c r="E21" s="235"/>
      <c r="F21" s="235"/>
      <c r="G21" s="235"/>
      <c r="H21" s="235"/>
      <c r="I21" s="235"/>
      <c r="J21" s="236"/>
    </row>
    <row r="22" spans="2:12" ht="27.75" customHeight="1" x14ac:dyDescent="0.2">
      <c r="B22" s="134" t="s">
        <v>830</v>
      </c>
      <c r="C22" s="255" t="s">
        <v>831</v>
      </c>
      <c r="D22" s="256"/>
      <c r="E22" s="255" t="s">
        <v>836</v>
      </c>
      <c r="F22" s="256"/>
      <c r="G22" s="255" t="s">
        <v>837</v>
      </c>
      <c r="H22" s="256"/>
      <c r="I22" s="255" t="s">
        <v>838</v>
      </c>
      <c r="J22" s="256"/>
    </row>
    <row r="23" spans="2:12" ht="10.5" customHeight="1" x14ac:dyDescent="0.2">
      <c r="B23" s="135">
        <v>1</v>
      </c>
      <c r="C23" s="253">
        <v>2</v>
      </c>
      <c r="D23" s="242"/>
      <c r="E23" s="253">
        <v>3</v>
      </c>
      <c r="F23" s="242"/>
      <c r="G23" s="253">
        <v>4</v>
      </c>
      <c r="H23" s="242"/>
      <c r="I23" s="253">
        <v>5</v>
      </c>
      <c r="J23" s="242"/>
    </row>
    <row r="24" spans="2:12" x14ac:dyDescent="0.2">
      <c r="B24" s="135" t="s">
        <v>345</v>
      </c>
      <c r="C24" s="234"/>
      <c r="D24" s="236"/>
      <c r="E24" s="259"/>
      <c r="F24" s="260"/>
      <c r="G24" s="234"/>
      <c r="H24" s="236"/>
      <c r="I24" s="251"/>
      <c r="J24" s="252"/>
    </row>
    <row r="25" spans="2:12" x14ac:dyDescent="0.2">
      <c r="B25" s="135"/>
      <c r="C25" s="257" t="s">
        <v>839</v>
      </c>
      <c r="D25" s="258"/>
      <c r="E25" s="259"/>
      <c r="F25" s="260"/>
      <c r="G25" s="234"/>
      <c r="H25" s="236"/>
      <c r="I25" s="251"/>
      <c r="J25" s="252"/>
    </row>
    <row r="26" spans="2:12" x14ac:dyDescent="0.2">
      <c r="B26" s="234" t="s">
        <v>840</v>
      </c>
      <c r="C26" s="235"/>
      <c r="D26" s="235"/>
      <c r="E26" s="235"/>
      <c r="F26" s="235"/>
      <c r="G26" s="235"/>
      <c r="H26" s="235"/>
      <c r="I26" s="235"/>
      <c r="J26" s="236"/>
    </row>
    <row r="27" spans="2:12" ht="24.75" customHeight="1" x14ac:dyDescent="0.2">
      <c r="B27" s="134" t="s">
        <v>830</v>
      </c>
      <c r="C27" s="255" t="s">
        <v>831</v>
      </c>
      <c r="D27" s="256"/>
      <c r="E27" s="255" t="s">
        <v>841</v>
      </c>
      <c r="F27" s="256"/>
      <c r="G27" s="255" t="s">
        <v>842</v>
      </c>
      <c r="H27" s="256"/>
      <c r="I27" s="255" t="s">
        <v>843</v>
      </c>
      <c r="J27" s="256"/>
    </row>
    <row r="28" spans="2:12" x14ac:dyDescent="0.2">
      <c r="B28" s="135" t="s">
        <v>345</v>
      </c>
      <c r="C28" s="234"/>
      <c r="D28" s="236"/>
      <c r="E28" s="251"/>
      <c r="F28" s="252"/>
      <c r="G28" s="253"/>
      <c r="H28" s="242"/>
      <c r="I28" s="251"/>
      <c r="J28" s="252"/>
    </row>
    <row r="29" spans="2:12" x14ac:dyDescent="0.2">
      <c r="B29" s="135"/>
      <c r="C29" s="257" t="s">
        <v>844</v>
      </c>
      <c r="D29" s="258"/>
      <c r="E29" s="251"/>
      <c r="F29" s="252"/>
      <c r="G29" s="253"/>
      <c r="H29" s="242"/>
      <c r="I29" s="251"/>
      <c r="J29" s="252"/>
    </row>
    <row r="30" spans="2:12" x14ac:dyDescent="0.2">
      <c r="B30" s="234" t="s">
        <v>845</v>
      </c>
      <c r="C30" s="235"/>
      <c r="D30" s="236"/>
      <c r="E30" s="251"/>
      <c r="F30" s="252"/>
      <c r="G30" s="253"/>
      <c r="H30" s="242"/>
      <c r="I30" s="251"/>
      <c r="J30" s="252"/>
    </row>
    <row r="31" spans="2:12" ht="27" customHeight="1" x14ac:dyDescent="0.2"/>
    <row r="32" spans="2:12" x14ac:dyDescent="0.2">
      <c r="B32" s="254" t="s">
        <v>970</v>
      </c>
      <c r="C32" s="254"/>
      <c r="D32" s="254"/>
      <c r="E32" s="254"/>
      <c r="F32" s="254"/>
      <c r="G32" s="254"/>
      <c r="H32" s="254"/>
      <c r="I32" s="254"/>
      <c r="J32" s="254"/>
      <c r="K32" s="254"/>
    </row>
    <row r="34" spans="2:12" ht="21" customHeight="1" x14ac:dyDescent="0.2">
      <c r="B34" s="245" t="s">
        <v>846</v>
      </c>
      <c r="C34" s="246"/>
      <c r="D34" s="246"/>
      <c r="E34" s="247"/>
      <c r="F34" s="245" t="s">
        <v>847</v>
      </c>
      <c r="G34" s="246"/>
      <c r="H34" s="247"/>
      <c r="I34" s="245" t="s">
        <v>848</v>
      </c>
      <c r="J34" s="246"/>
      <c r="K34" s="247"/>
    </row>
    <row r="35" spans="2:12" x14ac:dyDescent="0.2">
      <c r="B35" s="248"/>
      <c r="C35" s="249"/>
      <c r="D35" s="249"/>
      <c r="E35" s="250"/>
      <c r="F35" s="237"/>
      <c r="G35" s="238"/>
      <c r="H35" s="239"/>
      <c r="I35" s="234"/>
      <c r="J35" s="235"/>
      <c r="K35" s="236"/>
    </row>
    <row r="36" spans="2:12" x14ac:dyDescent="0.2">
      <c r="B36" s="234" t="s">
        <v>849</v>
      </c>
      <c r="C36" s="235"/>
      <c r="D36" s="235"/>
      <c r="E36" s="236"/>
      <c r="F36" s="237">
        <v>825488.7</v>
      </c>
      <c r="G36" s="238"/>
      <c r="H36" s="239"/>
      <c r="I36" s="240" t="s">
        <v>974</v>
      </c>
      <c r="J36" s="241"/>
      <c r="K36" s="242"/>
    </row>
    <row r="37" spans="2:12" x14ac:dyDescent="0.2">
      <c r="B37" s="100"/>
      <c r="C37" s="100"/>
      <c r="D37" s="100" t="s">
        <v>787</v>
      </c>
      <c r="E37" s="100"/>
      <c r="F37" s="100"/>
      <c r="G37" s="100"/>
      <c r="H37" s="140">
        <f>SUM(F35:F36)</f>
        <v>825488.7</v>
      </c>
      <c r="I37" s="100"/>
      <c r="J37" s="100"/>
      <c r="K37" s="100"/>
      <c r="L37" s="100"/>
    </row>
    <row r="38" spans="2:12" x14ac:dyDescent="0.2"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</row>
    <row r="39" spans="2:12" ht="31.5" customHeight="1" x14ac:dyDescent="0.2">
      <c r="B39" s="100" t="s">
        <v>83</v>
      </c>
      <c r="C39" s="100"/>
      <c r="D39" s="100"/>
      <c r="E39" s="100"/>
      <c r="F39" s="243" t="s">
        <v>85</v>
      </c>
      <c r="G39" s="243"/>
      <c r="H39" s="100"/>
      <c r="I39" s="100" t="s">
        <v>84</v>
      </c>
      <c r="J39" s="212" t="s">
        <v>86</v>
      </c>
      <c r="K39" s="212"/>
      <c r="L39" s="212"/>
    </row>
    <row r="40" spans="2:12" ht="36" customHeight="1" x14ac:dyDescent="0.2">
      <c r="B40" s="100" t="s">
        <v>981</v>
      </c>
      <c r="C40" s="100"/>
      <c r="D40" s="100"/>
      <c r="E40" s="100"/>
      <c r="F40" s="244" t="s">
        <v>873</v>
      </c>
      <c r="G40" s="244"/>
      <c r="H40" s="100"/>
      <c r="I40" s="100"/>
      <c r="J40" s="219" t="s">
        <v>365</v>
      </c>
      <c r="K40" s="219"/>
      <c r="L40" s="219"/>
    </row>
    <row r="41" spans="2:12" x14ac:dyDescent="0.2"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2:12" x14ac:dyDescent="0.2"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2:12" x14ac:dyDescent="0.2"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2:12" x14ac:dyDescent="0.2"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</row>
    <row r="45" spans="2:12" x14ac:dyDescent="0.2">
      <c r="B45" s="100"/>
      <c r="C45" s="100"/>
      <c r="D45" s="100"/>
      <c r="E45" s="100"/>
      <c r="F45" s="137"/>
      <c r="G45" s="137"/>
      <c r="H45" s="137"/>
      <c r="I45" s="39"/>
      <c r="J45" s="39"/>
      <c r="K45" s="39"/>
    </row>
    <row r="46" spans="2:12" x14ac:dyDescent="0.2">
      <c r="C46" s="138"/>
    </row>
    <row r="48" spans="2:12" x14ac:dyDescent="0.2">
      <c r="C48" s="188"/>
      <c r="D48" s="188"/>
      <c r="E48" s="188"/>
      <c r="F48" s="188"/>
    </row>
    <row r="49" spans="3:6" x14ac:dyDescent="0.2">
      <c r="C49" s="188"/>
      <c r="D49" s="188"/>
      <c r="E49" s="188"/>
      <c r="F49" s="188"/>
    </row>
    <row r="50" spans="3:6" x14ac:dyDescent="0.2">
      <c r="C50" s="188"/>
      <c r="D50" s="188"/>
      <c r="E50" s="188"/>
      <c r="F50" s="188"/>
    </row>
    <row r="82" spans="10:12" x14ac:dyDescent="0.2">
      <c r="J82" s="139"/>
      <c r="K82" s="139"/>
    </row>
    <row r="83" spans="10:12" x14ac:dyDescent="0.2">
      <c r="J83" s="139"/>
      <c r="K83" s="139"/>
    </row>
    <row r="84" spans="10:12" x14ac:dyDescent="0.2">
      <c r="L84" s="139"/>
    </row>
    <row r="85" spans="10:12" x14ac:dyDescent="0.2">
      <c r="L85" s="139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topLeftCell="A61" workbookViewId="0">
      <selection activeCell="B80" sqref="B80"/>
    </sheetView>
  </sheetViews>
  <sheetFormatPr defaultRowHeight="15" x14ac:dyDescent="0.25"/>
  <cols>
    <col min="1" max="1" width="14.7109375" style="9" customWidth="1"/>
    <col min="2" max="2" width="54.140625" style="5" customWidth="1"/>
    <col min="3" max="4" width="9.140625" style="9"/>
    <col min="5" max="5" width="13.7109375" style="9" bestFit="1" customWidth="1"/>
    <col min="6" max="6" width="11.7109375" style="9" bestFit="1" customWidth="1"/>
    <col min="7" max="16384" width="9.140625" style="9"/>
  </cols>
  <sheetData>
    <row r="1" spans="1:6" ht="39" x14ac:dyDescent="0.25">
      <c r="A1" s="161" t="s">
        <v>87</v>
      </c>
      <c r="B1" s="1" t="s">
        <v>851</v>
      </c>
      <c r="C1" s="162"/>
      <c r="D1" s="1"/>
      <c r="E1" s="1"/>
    </row>
    <row r="2" spans="1:6" x14ac:dyDescent="0.25">
      <c r="A2" s="1" t="s">
        <v>88</v>
      </c>
      <c r="B2" s="1"/>
      <c r="C2" s="162"/>
      <c r="D2" s="1"/>
      <c r="E2" s="1"/>
    </row>
    <row r="3" spans="1:6" x14ac:dyDescent="0.25">
      <c r="A3" s="1" t="s">
        <v>89</v>
      </c>
      <c r="B3" s="1"/>
      <c r="C3" s="162"/>
      <c r="D3" s="1"/>
      <c r="E3" s="1"/>
    </row>
    <row r="4" spans="1:6" x14ac:dyDescent="0.25">
      <c r="A4" s="1" t="s">
        <v>90</v>
      </c>
      <c r="B4" s="1"/>
      <c r="C4" s="162"/>
      <c r="D4" s="1"/>
      <c r="E4" s="1"/>
    </row>
    <row r="5" spans="1:6" x14ac:dyDescent="0.25">
      <c r="A5" s="1" t="s">
        <v>91</v>
      </c>
      <c r="B5" s="1"/>
      <c r="C5" s="162"/>
      <c r="D5" s="1"/>
      <c r="E5" s="1"/>
    </row>
    <row r="6" spans="1:6" x14ac:dyDescent="0.25">
      <c r="A6" s="1" t="s">
        <v>338</v>
      </c>
      <c r="B6" s="1"/>
      <c r="C6" s="162"/>
      <c r="D6" s="1"/>
      <c r="E6" s="1"/>
    </row>
    <row r="7" spans="1:6" x14ac:dyDescent="0.25">
      <c r="A7" s="162"/>
      <c r="B7" s="1"/>
      <c r="C7" s="1"/>
      <c r="D7" s="1"/>
      <c r="E7" s="1"/>
    </row>
    <row r="8" spans="1:6" x14ac:dyDescent="0.25">
      <c r="A8" s="162"/>
      <c r="B8" s="162" t="s">
        <v>98</v>
      </c>
      <c r="C8" s="11"/>
      <c r="D8" s="1"/>
      <c r="E8" s="1"/>
    </row>
    <row r="9" spans="1:6" x14ac:dyDescent="0.25">
      <c r="A9" s="162"/>
      <c r="B9" s="162" t="s">
        <v>95</v>
      </c>
      <c r="C9" s="11"/>
      <c r="D9" s="1"/>
      <c r="E9" s="1"/>
    </row>
    <row r="10" spans="1:6" x14ac:dyDescent="0.25">
      <c r="A10" s="162"/>
      <c r="B10" s="162" t="s">
        <v>971</v>
      </c>
      <c r="C10" s="1"/>
      <c r="D10" s="1" t="s">
        <v>79</v>
      </c>
      <c r="E10" s="1"/>
    </row>
    <row r="12" spans="1:6" ht="30" x14ac:dyDescent="0.25">
      <c r="A12" s="163" t="s">
        <v>168</v>
      </c>
      <c r="B12" s="163" t="s">
        <v>167</v>
      </c>
      <c r="C12" s="6" t="s">
        <v>169</v>
      </c>
      <c r="D12" s="7" t="s">
        <v>170</v>
      </c>
      <c r="E12" s="7" t="s">
        <v>81</v>
      </c>
      <c r="F12" s="163" t="s">
        <v>82</v>
      </c>
    </row>
    <row r="13" spans="1:6" x14ac:dyDescent="0.25">
      <c r="A13" s="7">
        <v>1</v>
      </c>
      <c r="B13" s="164">
        <v>2</v>
      </c>
      <c r="C13" s="6">
        <v>3</v>
      </c>
      <c r="D13" s="6">
        <v>4</v>
      </c>
      <c r="E13" s="6">
        <v>5</v>
      </c>
      <c r="F13" s="6">
        <v>6</v>
      </c>
    </row>
    <row r="14" spans="1:6" x14ac:dyDescent="0.25">
      <c r="A14" s="7"/>
      <c r="B14" s="2" t="s">
        <v>171</v>
      </c>
      <c r="C14" s="6"/>
      <c r="D14" s="6"/>
      <c r="E14" s="6"/>
      <c r="F14" s="6"/>
    </row>
    <row r="15" spans="1:6" x14ac:dyDescent="0.25">
      <c r="A15" s="7">
        <v>70</v>
      </c>
      <c r="B15" s="2" t="s">
        <v>172</v>
      </c>
      <c r="C15" s="6"/>
      <c r="D15" s="160">
        <v>201</v>
      </c>
      <c r="E15" s="10">
        <f>E16+E17+E18</f>
        <v>523105</v>
      </c>
      <c r="F15" s="10">
        <v>2440787</v>
      </c>
    </row>
    <row r="16" spans="1:6" x14ac:dyDescent="0.25">
      <c r="A16" s="7">
        <v>700</v>
      </c>
      <c r="B16" s="2" t="s">
        <v>173</v>
      </c>
      <c r="C16" s="160" t="s">
        <v>866</v>
      </c>
      <c r="D16" s="160">
        <v>202</v>
      </c>
      <c r="E16" s="10">
        <v>411456</v>
      </c>
      <c r="F16" s="10">
        <v>2345884</v>
      </c>
    </row>
    <row r="17" spans="1:6" x14ac:dyDescent="0.25">
      <c r="A17" s="7">
        <v>701</v>
      </c>
      <c r="B17" s="2" t="s">
        <v>174</v>
      </c>
      <c r="C17" s="160" t="s">
        <v>867</v>
      </c>
      <c r="D17" s="160">
        <v>203</v>
      </c>
      <c r="E17" s="10">
        <v>89196</v>
      </c>
      <c r="F17" s="10">
        <v>60228</v>
      </c>
    </row>
    <row r="18" spans="1:6" ht="30" x14ac:dyDescent="0.25">
      <c r="A18" s="7">
        <v>702</v>
      </c>
      <c r="B18" s="2" t="s">
        <v>175</v>
      </c>
      <c r="C18" s="160" t="s">
        <v>867</v>
      </c>
      <c r="D18" s="160">
        <v>204</v>
      </c>
      <c r="E18" s="10">
        <v>22453</v>
      </c>
      <c r="F18" s="10">
        <v>34675</v>
      </c>
    </row>
    <row r="19" spans="1:6" x14ac:dyDescent="0.25">
      <c r="A19" s="7">
        <v>709</v>
      </c>
      <c r="B19" s="2" t="s">
        <v>176</v>
      </c>
      <c r="C19" s="160" t="s">
        <v>868</v>
      </c>
      <c r="D19" s="160">
        <v>205</v>
      </c>
      <c r="E19" s="10"/>
      <c r="F19" s="10"/>
    </row>
    <row r="20" spans="1:6" x14ac:dyDescent="0.25">
      <c r="A20" s="7">
        <v>71</v>
      </c>
      <c r="B20" s="2" t="s">
        <v>177</v>
      </c>
      <c r="C20" s="160" t="s">
        <v>869</v>
      </c>
      <c r="D20" s="160">
        <v>206</v>
      </c>
      <c r="E20" s="10">
        <f>E21</f>
        <v>504308</v>
      </c>
      <c r="F20" s="10">
        <v>1433</v>
      </c>
    </row>
    <row r="21" spans="1:6" ht="30" x14ac:dyDescent="0.25">
      <c r="A21" s="7">
        <v>710</v>
      </c>
      <c r="B21" s="2" t="s">
        <v>313</v>
      </c>
      <c r="C21" s="160" t="s">
        <v>869</v>
      </c>
      <c r="D21" s="160">
        <v>207</v>
      </c>
      <c r="E21" s="10">
        <v>504308</v>
      </c>
      <c r="F21" s="10">
        <v>879</v>
      </c>
    </row>
    <row r="22" spans="1:6" ht="30" x14ac:dyDescent="0.25">
      <c r="A22" s="7">
        <v>711</v>
      </c>
      <c r="B22" s="2" t="s">
        <v>314</v>
      </c>
      <c r="C22" s="160"/>
      <c r="D22" s="160">
        <v>208</v>
      </c>
      <c r="E22" s="10"/>
      <c r="F22" s="10"/>
    </row>
    <row r="23" spans="1:6" ht="30" x14ac:dyDescent="0.25">
      <c r="A23" s="7">
        <v>712</v>
      </c>
      <c r="B23" s="2" t="s">
        <v>315</v>
      </c>
      <c r="C23" s="160"/>
      <c r="D23" s="160">
        <v>209</v>
      </c>
      <c r="E23" s="10"/>
      <c r="F23" s="10"/>
    </row>
    <row r="24" spans="1:6" x14ac:dyDescent="0.25">
      <c r="A24" s="7">
        <v>713</v>
      </c>
      <c r="B24" s="2" t="s">
        <v>178</v>
      </c>
      <c r="C24" s="160" t="s">
        <v>869</v>
      </c>
      <c r="D24" s="160">
        <v>210</v>
      </c>
      <c r="E24" s="10"/>
      <c r="F24" s="10"/>
    </row>
    <row r="25" spans="1:6" x14ac:dyDescent="0.25">
      <c r="A25" s="7">
        <v>719</v>
      </c>
      <c r="B25" s="2" t="s">
        <v>179</v>
      </c>
      <c r="C25" s="160" t="s">
        <v>869</v>
      </c>
      <c r="D25" s="160">
        <v>211</v>
      </c>
      <c r="E25" s="10"/>
      <c r="F25" s="10">
        <v>554</v>
      </c>
    </row>
    <row r="26" spans="1:6" x14ac:dyDescent="0.25">
      <c r="A26" s="7">
        <v>60</v>
      </c>
      <c r="B26" s="2" t="s">
        <v>180</v>
      </c>
      <c r="C26" s="160"/>
      <c r="D26" s="160">
        <v>212</v>
      </c>
      <c r="E26" s="10">
        <f>E27+E28</f>
        <v>843356</v>
      </c>
      <c r="F26" s="10">
        <v>759137</v>
      </c>
    </row>
    <row r="27" spans="1:6" x14ac:dyDescent="0.25">
      <c r="A27" s="7">
        <v>600</v>
      </c>
      <c r="B27" s="2" t="s">
        <v>181</v>
      </c>
      <c r="C27" s="160" t="s">
        <v>863</v>
      </c>
      <c r="D27" s="160">
        <v>213</v>
      </c>
      <c r="E27" s="10">
        <v>839917</v>
      </c>
      <c r="F27" s="10">
        <v>758520</v>
      </c>
    </row>
    <row r="28" spans="1:6" x14ac:dyDescent="0.25">
      <c r="A28" s="7">
        <v>601</v>
      </c>
      <c r="B28" s="2" t="s">
        <v>182</v>
      </c>
      <c r="C28" s="160" t="s">
        <v>870</v>
      </c>
      <c r="D28" s="160">
        <v>214</v>
      </c>
      <c r="E28" s="10">
        <v>3439</v>
      </c>
      <c r="F28" s="10">
        <v>617</v>
      </c>
    </row>
    <row r="29" spans="1:6" x14ac:dyDescent="0.25">
      <c r="A29" s="7">
        <v>603</v>
      </c>
      <c r="B29" s="2" t="s">
        <v>183</v>
      </c>
      <c r="C29" s="160"/>
      <c r="D29" s="160">
        <v>215</v>
      </c>
      <c r="E29" s="10"/>
      <c r="F29" s="10"/>
    </row>
    <row r="30" spans="1:6" x14ac:dyDescent="0.25">
      <c r="A30" s="7">
        <v>605</v>
      </c>
      <c r="B30" s="2" t="s">
        <v>184</v>
      </c>
      <c r="C30" s="160"/>
      <c r="D30" s="160">
        <v>216</v>
      </c>
      <c r="E30" s="10"/>
      <c r="F30" s="10"/>
    </row>
    <row r="31" spans="1:6" x14ac:dyDescent="0.25">
      <c r="A31" s="7">
        <v>607</v>
      </c>
      <c r="B31" s="2" t="s">
        <v>185</v>
      </c>
      <c r="C31" s="160"/>
      <c r="D31" s="160">
        <v>217</v>
      </c>
      <c r="E31" s="10"/>
      <c r="F31" s="10"/>
    </row>
    <row r="32" spans="1:6" x14ac:dyDescent="0.25">
      <c r="A32" s="7" t="s">
        <v>31</v>
      </c>
      <c r="B32" s="2" t="s">
        <v>186</v>
      </c>
      <c r="C32" s="160"/>
      <c r="D32" s="160">
        <v>218</v>
      </c>
      <c r="E32" s="10"/>
      <c r="F32" s="10"/>
    </row>
    <row r="33" spans="1:6" x14ac:dyDescent="0.25">
      <c r="A33" s="7">
        <v>61</v>
      </c>
      <c r="B33" s="2" t="s">
        <v>187</v>
      </c>
      <c r="C33" s="160" t="s">
        <v>869</v>
      </c>
      <c r="D33" s="160">
        <v>219</v>
      </c>
      <c r="E33" s="10">
        <f>E37</f>
        <v>578</v>
      </c>
      <c r="F33" s="10">
        <v>20554</v>
      </c>
    </row>
    <row r="34" spans="1:6" ht="30" x14ac:dyDescent="0.25">
      <c r="A34" s="7">
        <v>610</v>
      </c>
      <c r="B34" s="2" t="s">
        <v>316</v>
      </c>
      <c r="C34" s="160" t="s">
        <v>869</v>
      </c>
      <c r="D34" s="160">
        <v>220</v>
      </c>
      <c r="E34" s="10"/>
      <c r="F34" s="10">
        <v>18814</v>
      </c>
    </row>
    <row r="35" spans="1:6" ht="30" x14ac:dyDescent="0.25">
      <c r="A35" s="7">
        <v>611</v>
      </c>
      <c r="B35" s="2" t="s">
        <v>317</v>
      </c>
      <c r="C35" s="160"/>
      <c r="D35" s="160">
        <v>221</v>
      </c>
      <c r="E35" s="10"/>
      <c r="F35" s="10"/>
    </row>
    <row r="36" spans="1:6" ht="30" x14ac:dyDescent="0.25">
      <c r="A36" s="7">
        <v>612</v>
      </c>
      <c r="B36" s="2" t="s">
        <v>318</v>
      </c>
      <c r="C36" s="160"/>
      <c r="D36" s="160">
        <v>222</v>
      </c>
      <c r="E36" s="10"/>
      <c r="F36" s="10"/>
    </row>
    <row r="37" spans="1:6" x14ac:dyDescent="0.25">
      <c r="A37" s="7">
        <v>613</v>
      </c>
      <c r="B37" s="2" t="s">
        <v>188</v>
      </c>
      <c r="C37" s="160" t="s">
        <v>869</v>
      </c>
      <c r="D37" s="160">
        <v>223</v>
      </c>
      <c r="E37" s="10">
        <v>578</v>
      </c>
      <c r="F37" s="10"/>
    </row>
    <row r="38" spans="1:6" x14ac:dyDescent="0.25">
      <c r="A38" s="7">
        <v>619</v>
      </c>
      <c r="B38" s="2" t="s">
        <v>189</v>
      </c>
      <c r="C38" s="160" t="s">
        <v>869</v>
      </c>
      <c r="D38" s="160">
        <v>224</v>
      </c>
      <c r="E38" s="10"/>
      <c r="F38" s="10">
        <v>1740</v>
      </c>
    </row>
    <row r="39" spans="1:6" x14ac:dyDescent="0.25">
      <c r="A39" s="7"/>
      <c r="B39" s="2" t="s">
        <v>190</v>
      </c>
      <c r="C39" s="160"/>
      <c r="D39" s="160">
        <v>225</v>
      </c>
      <c r="E39" s="10"/>
      <c r="F39" s="10"/>
    </row>
    <row r="40" spans="1:6" x14ac:dyDescent="0.25">
      <c r="A40" s="7">
        <v>739</v>
      </c>
      <c r="B40" s="2" t="s">
        <v>191</v>
      </c>
      <c r="C40" s="160"/>
      <c r="D40" s="160">
        <v>226</v>
      </c>
      <c r="E40" s="10"/>
      <c r="F40" s="10"/>
    </row>
    <row r="41" spans="1:6" x14ac:dyDescent="0.25">
      <c r="A41" s="7"/>
      <c r="B41" s="2" t="s">
        <v>192</v>
      </c>
      <c r="C41" s="160"/>
      <c r="D41" s="160">
        <v>227</v>
      </c>
      <c r="E41" s="10"/>
      <c r="F41" s="10"/>
    </row>
    <row r="42" spans="1:6" x14ac:dyDescent="0.25">
      <c r="A42" s="7">
        <v>630</v>
      </c>
      <c r="B42" s="2" t="s">
        <v>193</v>
      </c>
      <c r="C42" s="160"/>
      <c r="D42" s="160">
        <v>228</v>
      </c>
      <c r="E42" s="10"/>
      <c r="F42" s="10"/>
    </row>
    <row r="43" spans="1:6" x14ac:dyDescent="0.25">
      <c r="A43" s="7">
        <v>631</v>
      </c>
      <c r="B43" s="2" t="s">
        <v>194</v>
      </c>
      <c r="C43" s="160"/>
      <c r="D43" s="160">
        <v>229</v>
      </c>
      <c r="E43" s="10"/>
      <c r="F43" s="10"/>
    </row>
    <row r="44" spans="1:6" x14ac:dyDescent="0.25">
      <c r="A44" s="7"/>
      <c r="B44" s="2" t="s">
        <v>195</v>
      </c>
      <c r="C44" s="160"/>
      <c r="D44" s="160"/>
      <c r="E44" s="10"/>
      <c r="F44" s="10"/>
    </row>
    <row r="45" spans="1:6" x14ac:dyDescent="0.25">
      <c r="A45" s="7"/>
      <c r="B45" s="2" t="s">
        <v>196</v>
      </c>
      <c r="C45" s="160"/>
      <c r="D45" s="160">
        <v>230</v>
      </c>
      <c r="E45" s="10">
        <f>E15+E20-E26-E33</f>
        <v>183479</v>
      </c>
      <c r="F45" s="10">
        <v>1662529</v>
      </c>
    </row>
    <row r="46" spans="1:6" x14ac:dyDescent="0.25">
      <c r="A46" s="7"/>
      <c r="B46" s="2" t="s">
        <v>337</v>
      </c>
      <c r="C46" s="160"/>
      <c r="D46" s="160">
        <v>231</v>
      </c>
      <c r="E46" s="10"/>
      <c r="F46" s="10"/>
    </row>
    <row r="47" spans="1:6" x14ac:dyDescent="0.25">
      <c r="A47" s="7"/>
      <c r="B47" s="2" t="s">
        <v>197</v>
      </c>
      <c r="C47" s="160"/>
      <c r="D47" s="160"/>
      <c r="E47" s="10"/>
      <c r="F47" s="10"/>
    </row>
    <row r="48" spans="1:6" x14ac:dyDescent="0.25">
      <c r="A48" s="7"/>
      <c r="B48" s="2" t="s">
        <v>198</v>
      </c>
      <c r="C48" s="160" t="s">
        <v>871</v>
      </c>
      <c r="D48" s="160">
        <v>232</v>
      </c>
      <c r="E48" s="10">
        <f>E49+E51</f>
        <v>4723886</v>
      </c>
      <c r="F48" s="10">
        <v>11947658</v>
      </c>
    </row>
    <row r="49" spans="1:6" ht="45" x14ac:dyDescent="0.25">
      <c r="A49" s="7" t="s">
        <v>32</v>
      </c>
      <c r="B49" s="2" t="s">
        <v>199</v>
      </c>
      <c r="C49" s="160" t="s">
        <v>871</v>
      </c>
      <c r="D49" s="160" t="s">
        <v>38</v>
      </c>
      <c r="E49" s="10">
        <v>4386217</v>
      </c>
      <c r="F49" s="10">
        <v>11498782</v>
      </c>
    </row>
    <row r="50" spans="1:6" ht="45" x14ac:dyDescent="0.25">
      <c r="A50" s="7" t="s">
        <v>33</v>
      </c>
      <c r="B50" s="2" t="s">
        <v>200</v>
      </c>
      <c r="C50" s="160"/>
      <c r="D50" s="160" t="s">
        <v>39</v>
      </c>
      <c r="E50" s="10"/>
      <c r="F50" s="10"/>
    </row>
    <row r="51" spans="1:6" x14ac:dyDescent="0.25">
      <c r="A51" s="7">
        <v>722</v>
      </c>
      <c r="B51" s="2" t="s">
        <v>201</v>
      </c>
      <c r="C51" s="160" t="s">
        <v>871</v>
      </c>
      <c r="D51" s="160">
        <v>235</v>
      </c>
      <c r="E51" s="10">
        <v>337669</v>
      </c>
      <c r="F51" s="165">
        <v>448876</v>
      </c>
    </row>
    <row r="52" spans="1:6" x14ac:dyDescent="0.25">
      <c r="A52" s="7">
        <v>723</v>
      </c>
      <c r="B52" s="2" t="s">
        <v>202</v>
      </c>
      <c r="C52" s="160"/>
      <c r="D52" s="160">
        <v>236</v>
      </c>
      <c r="E52" s="10"/>
      <c r="F52" s="10"/>
    </row>
    <row r="53" spans="1:6" ht="30" x14ac:dyDescent="0.25">
      <c r="A53" s="7" t="s">
        <v>34</v>
      </c>
      <c r="B53" s="2" t="s">
        <v>203</v>
      </c>
      <c r="C53" s="160"/>
      <c r="D53" s="160">
        <v>237</v>
      </c>
      <c r="E53" s="10"/>
      <c r="F53" s="10"/>
    </row>
    <row r="54" spans="1:6" x14ac:dyDescent="0.25">
      <c r="A54" s="7">
        <v>729</v>
      </c>
      <c r="B54" s="2" t="s">
        <v>204</v>
      </c>
      <c r="C54" s="160"/>
      <c r="D54" s="160">
        <v>238</v>
      </c>
      <c r="E54" s="10"/>
      <c r="F54" s="10"/>
    </row>
    <row r="55" spans="1:6" x14ac:dyDescent="0.25">
      <c r="A55" s="7"/>
      <c r="B55" s="2" t="s">
        <v>205</v>
      </c>
      <c r="C55" s="160" t="s">
        <v>871</v>
      </c>
      <c r="D55" s="160">
        <v>239</v>
      </c>
      <c r="E55" s="10">
        <f>E56+E58</f>
        <v>7016193</v>
      </c>
      <c r="F55" s="10">
        <v>7316289</v>
      </c>
    </row>
    <row r="56" spans="1:6" ht="45" x14ac:dyDescent="0.25">
      <c r="A56" s="7" t="s">
        <v>35</v>
      </c>
      <c r="B56" s="2" t="s">
        <v>206</v>
      </c>
      <c r="C56" s="160" t="s">
        <v>871</v>
      </c>
      <c r="D56" s="160" t="s">
        <v>40</v>
      </c>
      <c r="E56" s="10">
        <v>6689290</v>
      </c>
      <c r="F56" s="10">
        <v>6998010</v>
      </c>
    </row>
    <row r="57" spans="1:6" ht="45" x14ac:dyDescent="0.25">
      <c r="A57" s="7" t="s">
        <v>36</v>
      </c>
      <c r="B57" s="2" t="s">
        <v>207</v>
      </c>
      <c r="C57" s="160"/>
      <c r="D57" s="160" t="s">
        <v>41</v>
      </c>
      <c r="E57" s="10"/>
      <c r="F57" s="10"/>
    </row>
    <row r="58" spans="1:6" x14ac:dyDescent="0.25">
      <c r="A58" s="7">
        <v>622</v>
      </c>
      <c r="B58" s="2" t="s">
        <v>208</v>
      </c>
      <c r="C58" s="160" t="s">
        <v>871</v>
      </c>
      <c r="D58" s="160">
        <v>242</v>
      </c>
      <c r="E58" s="10">
        <v>326903</v>
      </c>
      <c r="F58" s="10">
        <v>318279</v>
      </c>
    </row>
    <row r="59" spans="1:6" x14ac:dyDescent="0.25">
      <c r="A59" s="7">
        <v>623</v>
      </c>
      <c r="B59" s="2" t="s">
        <v>209</v>
      </c>
      <c r="C59" s="160"/>
      <c r="D59" s="160">
        <v>243</v>
      </c>
      <c r="E59" s="10"/>
      <c r="F59" s="10"/>
    </row>
    <row r="60" spans="1:6" ht="30" x14ac:dyDescent="0.25">
      <c r="A60" s="7" t="s">
        <v>37</v>
      </c>
      <c r="B60" s="2" t="s">
        <v>333</v>
      </c>
      <c r="C60" s="160"/>
      <c r="D60" s="160">
        <v>244</v>
      </c>
      <c r="E60" s="10"/>
      <c r="F60" s="10"/>
    </row>
    <row r="61" spans="1:6" ht="30" x14ac:dyDescent="0.25">
      <c r="A61" s="7">
        <v>628</v>
      </c>
      <c r="B61" s="2" t="s">
        <v>334</v>
      </c>
      <c r="C61" s="160"/>
      <c r="D61" s="160">
        <v>245</v>
      </c>
      <c r="E61" s="10"/>
      <c r="F61" s="10"/>
    </row>
    <row r="62" spans="1:6" x14ac:dyDescent="0.25">
      <c r="A62" s="7">
        <v>629</v>
      </c>
      <c r="B62" s="2" t="s">
        <v>210</v>
      </c>
      <c r="C62" s="160"/>
      <c r="D62" s="160">
        <v>246</v>
      </c>
      <c r="E62" s="10"/>
      <c r="F62" s="10"/>
    </row>
    <row r="63" spans="1:6" ht="30" x14ac:dyDescent="0.25">
      <c r="A63" s="7"/>
      <c r="B63" s="2" t="s">
        <v>335</v>
      </c>
      <c r="C63" s="160"/>
      <c r="D63" s="160"/>
      <c r="E63" s="10"/>
      <c r="F63" s="10"/>
    </row>
    <row r="64" spans="1:6" x14ac:dyDescent="0.25">
      <c r="A64" s="7"/>
      <c r="B64" s="2" t="s">
        <v>211</v>
      </c>
      <c r="C64" s="160"/>
      <c r="D64" s="160">
        <v>247</v>
      </c>
      <c r="E64" s="10"/>
      <c r="F64" s="10">
        <v>4631369</v>
      </c>
    </row>
    <row r="65" spans="1:6" x14ac:dyDescent="0.25">
      <c r="A65" s="7"/>
      <c r="B65" s="2" t="s">
        <v>212</v>
      </c>
      <c r="C65" s="160"/>
      <c r="D65" s="160">
        <v>248</v>
      </c>
      <c r="E65" s="10">
        <f>E55-E48</f>
        <v>2292307</v>
      </c>
      <c r="F65" s="10"/>
    </row>
    <row r="66" spans="1:6" x14ac:dyDescent="0.25">
      <c r="A66" s="7"/>
      <c r="B66" s="2" t="s">
        <v>319</v>
      </c>
      <c r="C66" s="160" t="s">
        <v>872</v>
      </c>
      <c r="D66" s="160"/>
      <c r="E66" s="10"/>
      <c r="F66" s="10"/>
    </row>
    <row r="67" spans="1:6" x14ac:dyDescent="0.25">
      <c r="A67" s="7"/>
      <c r="B67" s="2" t="s">
        <v>213</v>
      </c>
      <c r="D67" s="160">
        <v>249</v>
      </c>
      <c r="E67" s="10"/>
      <c r="F67" s="10">
        <v>6293898</v>
      </c>
    </row>
    <row r="68" spans="1:6" x14ac:dyDescent="0.25">
      <c r="A68" s="7"/>
      <c r="B68" s="2" t="s">
        <v>214</v>
      </c>
      <c r="C68" s="160"/>
      <c r="D68" s="160">
        <v>250</v>
      </c>
      <c r="E68" s="10">
        <f>E65-E45</f>
        <v>2108828</v>
      </c>
      <c r="F68" s="10"/>
    </row>
    <row r="69" spans="1:6" x14ac:dyDescent="0.25">
      <c r="A69" s="7"/>
      <c r="B69" s="2" t="s">
        <v>215</v>
      </c>
      <c r="C69" s="160"/>
      <c r="D69" s="160">
        <v>251</v>
      </c>
      <c r="E69" s="10"/>
      <c r="F69" s="10"/>
    </row>
    <row r="70" spans="1:6" x14ac:dyDescent="0.25">
      <c r="A70" s="7">
        <v>821</v>
      </c>
      <c r="B70" s="2" t="s">
        <v>216</v>
      </c>
      <c r="C70" s="160"/>
      <c r="D70" s="160">
        <v>252</v>
      </c>
      <c r="E70" s="10"/>
      <c r="F70" s="10"/>
    </row>
    <row r="71" spans="1:6" x14ac:dyDescent="0.25">
      <c r="A71" s="7">
        <v>822</v>
      </c>
      <c r="B71" s="2" t="s">
        <v>217</v>
      </c>
      <c r="C71" s="160"/>
      <c r="D71" s="160">
        <v>253</v>
      </c>
      <c r="E71" s="10"/>
      <c r="F71" s="10"/>
    </row>
    <row r="72" spans="1:6" x14ac:dyDescent="0.25">
      <c r="A72" s="7"/>
      <c r="B72" s="2" t="s">
        <v>291</v>
      </c>
      <c r="C72" s="160" t="s">
        <v>872</v>
      </c>
      <c r="D72" s="160"/>
      <c r="E72" s="10"/>
      <c r="F72" s="10"/>
    </row>
    <row r="73" spans="1:6" x14ac:dyDescent="0.25">
      <c r="A73" s="7"/>
      <c r="B73" s="2" t="s">
        <v>218</v>
      </c>
      <c r="D73" s="160">
        <v>254</v>
      </c>
      <c r="E73" s="10"/>
      <c r="F73" s="10">
        <v>6293898</v>
      </c>
    </row>
    <row r="74" spans="1:6" x14ac:dyDescent="0.25">
      <c r="A74" s="7"/>
      <c r="B74" s="2" t="s">
        <v>219</v>
      </c>
      <c r="C74" s="160"/>
      <c r="D74" s="160">
        <v>255</v>
      </c>
      <c r="E74" s="10">
        <f>E68</f>
        <v>2108828</v>
      </c>
      <c r="F74" s="10"/>
    </row>
    <row r="75" spans="1:6" x14ac:dyDescent="0.25">
      <c r="A75" s="7"/>
      <c r="B75" s="2"/>
      <c r="C75" s="160"/>
      <c r="D75" s="160"/>
      <c r="E75" s="10"/>
      <c r="F75" s="10"/>
    </row>
    <row r="76" spans="1:6" x14ac:dyDescent="0.25">
      <c r="A76" s="7"/>
      <c r="B76" s="2" t="s">
        <v>292</v>
      </c>
      <c r="C76" s="160"/>
      <c r="D76" s="160"/>
      <c r="E76" s="10"/>
      <c r="F76" s="10"/>
    </row>
    <row r="77" spans="1:6" x14ac:dyDescent="0.25">
      <c r="A77" s="7"/>
      <c r="B77" s="2" t="s">
        <v>220</v>
      </c>
      <c r="C77" s="160"/>
      <c r="D77" s="160">
        <v>256</v>
      </c>
      <c r="E77" s="10"/>
      <c r="F77" s="10"/>
    </row>
    <row r="78" spans="1:6" ht="30" x14ac:dyDescent="0.25">
      <c r="A78" s="7"/>
      <c r="B78" s="2" t="s">
        <v>221</v>
      </c>
      <c r="C78" s="160"/>
      <c r="D78" s="160">
        <v>257</v>
      </c>
      <c r="E78" s="10"/>
      <c r="F78" s="10"/>
    </row>
    <row r="79" spans="1:6" ht="42" customHeight="1" x14ac:dyDescent="0.25">
      <c r="A79" s="163" t="s">
        <v>236</v>
      </c>
      <c r="B79" s="2" t="s">
        <v>222</v>
      </c>
      <c r="C79" s="160"/>
      <c r="D79" s="160" t="s">
        <v>42</v>
      </c>
      <c r="E79" s="10">
        <v>-36873.699999999997</v>
      </c>
      <c r="F79" s="10">
        <v>-51677.310000000041</v>
      </c>
    </row>
    <row r="80" spans="1:6" ht="48" customHeight="1" x14ac:dyDescent="0.25">
      <c r="A80" s="163" t="s">
        <v>237</v>
      </c>
      <c r="B80" s="2" t="s">
        <v>223</v>
      </c>
      <c r="C80" s="160"/>
      <c r="D80" s="160">
        <v>259</v>
      </c>
      <c r="E80" s="10"/>
      <c r="F80" s="10"/>
    </row>
    <row r="81" spans="1:6" ht="44.25" customHeight="1" x14ac:dyDescent="0.25">
      <c r="A81" s="163" t="s">
        <v>238</v>
      </c>
      <c r="B81" s="2" t="s">
        <v>224</v>
      </c>
      <c r="C81" s="160"/>
      <c r="D81" s="160">
        <v>260</v>
      </c>
      <c r="E81" s="10"/>
      <c r="F81" s="10"/>
    </row>
    <row r="82" spans="1:6" x14ac:dyDescent="0.25">
      <c r="A82" s="163" t="s">
        <v>239</v>
      </c>
      <c r="B82" s="2" t="s">
        <v>225</v>
      </c>
      <c r="C82" s="160"/>
      <c r="D82" s="160">
        <v>261</v>
      </c>
      <c r="E82" s="10"/>
      <c r="F82" s="10"/>
    </row>
    <row r="83" spans="1:6" ht="30" x14ac:dyDescent="0.25">
      <c r="A83" s="7"/>
      <c r="B83" s="2" t="s">
        <v>226</v>
      </c>
      <c r="C83" s="160"/>
      <c r="D83" s="160">
        <v>262</v>
      </c>
      <c r="E83" s="10"/>
      <c r="F83" s="10"/>
    </row>
    <row r="84" spans="1:6" ht="30" x14ac:dyDescent="0.25">
      <c r="A84" s="163" t="s">
        <v>236</v>
      </c>
      <c r="B84" s="2" t="s">
        <v>227</v>
      </c>
      <c r="C84" s="160"/>
      <c r="D84" s="160" t="s">
        <v>43</v>
      </c>
      <c r="E84" s="10"/>
      <c r="F84" s="10"/>
    </row>
    <row r="85" spans="1:6" ht="30" x14ac:dyDescent="0.25">
      <c r="A85" s="163" t="s">
        <v>238</v>
      </c>
      <c r="B85" s="2" t="s">
        <v>228</v>
      </c>
      <c r="C85" s="160"/>
      <c r="D85" s="160">
        <v>264</v>
      </c>
      <c r="E85" s="10"/>
      <c r="F85" s="10"/>
    </row>
    <row r="86" spans="1:6" x14ac:dyDescent="0.25">
      <c r="A86" s="7" t="s">
        <v>239</v>
      </c>
      <c r="B86" s="2" t="s">
        <v>229</v>
      </c>
      <c r="C86" s="160"/>
      <c r="D86" s="160">
        <v>265</v>
      </c>
      <c r="E86" s="10"/>
      <c r="F86" s="10"/>
    </row>
    <row r="87" spans="1:6" ht="30" x14ac:dyDescent="0.25">
      <c r="A87" s="7"/>
      <c r="B87" s="2" t="s">
        <v>230</v>
      </c>
      <c r="C87" s="160"/>
      <c r="D87" s="160"/>
      <c r="E87" s="10"/>
      <c r="F87" s="10"/>
    </row>
    <row r="88" spans="1:6" x14ac:dyDescent="0.25">
      <c r="A88" s="7"/>
      <c r="B88" s="2" t="s">
        <v>231</v>
      </c>
      <c r="C88" s="160" t="s">
        <v>872</v>
      </c>
      <c r="D88" s="160">
        <v>266</v>
      </c>
      <c r="E88" s="10"/>
      <c r="F88" s="10">
        <f>F73+F79</f>
        <v>6242220.6900000004</v>
      </c>
    </row>
    <row r="89" spans="1:6" x14ac:dyDescent="0.25">
      <c r="A89" s="7"/>
      <c r="B89" s="2" t="s">
        <v>232</v>
      </c>
      <c r="C89" s="160"/>
      <c r="D89" s="160">
        <v>267</v>
      </c>
      <c r="E89" s="10">
        <f>E74-E79</f>
        <v>2145701.7000000002</v>
      </c>
      <c r="F89" s="10"/>
    </row>
    <row r="90" spans="1:6" x14ac:dyDescent="0.25">
      <c r="A90" s="7"/>
      <c r="B90" s="2" t="s">
        <v>233</v>
      </c>
      <c r="C90" s="160"/>
      <c r="D90" s="160"/>
      <c r="E90" s="10"/>
      <c r="F90" s="10"/>
    </row>
    <row r="91" spans="1:6" x14ac:dyDescent="0.25">
      <c r="A91" s="7"/>
      <c r="B91" s="2" t="s">
        <v>234</v>
      </c>
      <c r="C91" s="160" t="s">
        <v>872</v>
      </c>
      <c r="D91" s="160">
        <v>268</v>
      </c>
      <c r="E91" s="12">
        <v>-0.41080797520645701</v>
      </c>
      <c r="F91" s="12">
        <v>1.1393148134191582</v>
      </c>
    </row>
    <row r="92" spans="1:6" x14ac:dyDescent="0.25">
      <c r="A92" s="7"/>
      <c r="B92" s="2" t="s">
        <v>235</v>
      </c>
      <c r="C92" s="160" t="s">
        <v>872</v>
      </c>
      <c r="D92" s="6">
        <v>269</v>
      </c>
      <c r="E92" s="12">
        <v>-0.41080797520645701</v>
      </c>
      <c r="F92" s="12">
        <v>1.1393148134191582</v>
      </c>
    </row>
    <row r="95" spans="1:6" ht="27.75" customHeight="1" x14ac:dyDescent="0.25">
      <c r="A95" s="8" t="s">
        <v>83</v>
      </c>
      <c r="B95" s="179" t="s">
        <v>85</v>
      </c>
      <c r="C95" s="179"/>
      <c r="D95" s="8" t="s">
        <v>84</v>
      </c>
      <c r="E95" s="180" t="s">
        <v>86</v>
      </c>
      <c r="F95" s="180"/>
    </row>
    <row r="96" spans="1:6" x14ac:dyDescent="0.25">
      <c r="A96" s="8" t="s">
        <v>979</v>
      </c>
      <c r="B96" s="181" t="s">
        <v>873</v>
      </c>
      <c r="C96" s="181"/>
      <c r="D96" s="8"/>
      <c r="E96" s="181" t="s">
        <v>854</v>
      </c>
      <c r="F96" s="181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31" workbookViewId="0">
      <selection activeCell="B41" sqref="B41"/>
    </sheetView>
  </sheetViews>
  <sheetFormatPr defaultRowHeight="15" x14ac:dyDescent="0.25"/>
  <cols>
    <col min="1" max="1" width="11.7109375" style="9" customWidth="1"/>
    <col min="2" max="2" width="54.5703125" style="9" customWidth="1"/>
    <col min="3" max="3" width="9.140625" style="9"/>
    <col min="4" max="4" width="16.28515625" style="9" bestFit="1" customWidth="1"/>
    <col min="5" max="5" width="16.85546875" style="9" bestFit="1" customWidth="1"/>
    <col min="6" max="16384" width="9.140625" style="9"/>
  </cols>
  <sheetData>
    <row r="1" spans="1:5" ht="39" x14ac:dyDescent="0.25">
      <c r="A1" s="161" t="s">
        <v>87</v>
      </c>
      <c r="B1" s="11" t="s">
        <v>851</v>
      </c>
      <c r="C1" s="1"/>
      <c r="D1" s="162"/>
      <c r="E1" s="1"/>
    </row>
    <row r="2" spans="1:5" x14ac:dyDescent="0.25">
      <c r="A2" s="1" t="s">
        <v>88</v>
      </c>
      <c r="B2" s="166"/>
      <c r="C2" s="1"/>
      <c r="D2" s="162"/>
      <c r="E2" s="1"/>
    </row>
    <row r="3" spans="1:5" x14ac:dyDescent="0.25">
      <c r="A3" s="1" t="s">
        <v>89</v>
      </c>
      <c r="B3" s="166"/>
      <c r="C3" s="1"/>
      <c r="D3" s="162"/>
      <c r="E3" s="1"/>
    </row>
    <row r="4" spans="1:5" x14ac:dyDescent="0.25">
      <c r="A4" s="1" t="s">
        <v>90</v>
      </c>
      <c r="B4" s="166"/>
      <c r="C4" s="1"/>
      <c r="D4" s="162"/>
      <c r="E4" s="1"/>
    </row>
    <row r="5" spans="1:5" x14ac:dyDescent="0.25">
      <c r="A5" s="1" t="s">
        <v>91</v>
      </c>
      <c r="B5" s="166"/>
      <c r="C5" s="1"/>
      <c r="D5" s="162"/>
      <c r="E5" s="1"/>
    </row>
    <row r="6" spans="1:5" x14ac:dyDescent="0.25">
      <c r="A6" s="1" t="s">
        <v>338</v>
      </c>
      <c r="B6" s="166"/>
      <c r="C6" s="1"/>
      <c r="D6" s="162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62" t="s">
        <v>94</v>
      </c>
      <c r="C8" s="1"/>
      <c r="D8" s="1"/>
      <c r="E8" s="1"/>
    </row>
    <row r="9" spans="1:5" x14ac:dyDescent="0.25">
      <c r="A9" s="1"/>
      <c r="B9" s="162" t="s">
        <v>972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6" t="s">
        <v>80</v>
      </c>
      <c r="B12" s="6" t="s">
        <v>167</v>
      </c>
      <c r="C12" s="6" t="s">
        <v>170</v>
      </c>
      <c r="D12" s="6" t="s">
        <v>81</v>
      </c>
      <c r="E12" s="6" t="s">
        <v>82</v>
      </c>
    </row>
    <row r="13" spans="1:5" x14ac:dyDescent="0.25">
      <c r="A13" s="167">
        <v>1</v>
      </c>
      <c r="B13" s="167">
        <v>2</v>
      </c>
      <c r="C13" s="167">
        <v>3</v>
      </c>
      <c r="D13" s="167">
        <v>4</v>
      </c>
      <c r="E13" s="167">
        <v>5</v>
      </c>
    </row>
    <row r="14" spans="1:5" x14ac:dyDescent="0.25">
      <c r="A14" s="7"/>
      <c r="B14" s="6"/>
      <c r="C14" s="6"/>
      <c r="D14" s="6"/>
      <c r="E14" s="6"/>
    </row>
    <row r="15" spans="1:5" x14ac:dyDescent="0.25">
      <c r="A15" s="7">
        <v>1</v>
      </c>
      <c r="B15" s="6" t="s">
        <v>240</v>
      </c>
      <c r="C15" s="6">
        <v>301</v>
      </c>
      <c r="D15" s="10">
        <v>35551678</v>
      </c>
      <c r="E15" s="10">
        <v>29887513.849999998</v>
      </c>
    </row>
    <row r="16" spans="1:5" x14ac:dyDescent="0.25">
      <c r="A16" s="7"/>
      <c r="B16" s="6"/>
      <c r="C16" s="6"/>
      <c r="D16" s="10"/>
      <c r="E16" s="10"/>
    </row>
    <row r="17" spans="1:5" ht="30" x14ac:dyDescent="0.25">
      <c r="A17" s="7">
        <v>2</v>
      </c>
      <c r="B17" s="2" t="s">
        <v>241</v>
      </c>
      <c r="C17" s="6">
        <v>302</v>
      </c>
      <c r="D17" s="10"/>
      <c r="E17" s="10"/>
    </row>
    <row r="18" spans="1:5" ht="30" x14ac:dyDescent="0.25">
      <c r="A18" s="7">
        <v>3</v>
      </c>
      <c r="B18" s="2" t="s">
        <v>242</v>
      </c>
      <c r="C18" s="6">
        <v>303</v>
      </c>
      <c r="D18" s="10"/>
      <c r="E18" s="10"/>
    </row>
    <row r="19" spans="1:5" ht="45" x14ac:dyDescent="0.25">
      <c r="A19" s="7" t="s">
        <v>44</v>
      </c>
      <c r="B19" s="2" t="s">
        <v>243</v>
      </c>
      <c r="C19" s="160" t="s">
        <v>45</v>
      </c>
      <c r="D19" s="10">
        <v>35551678</v>
      </c>
      <c r="E19" s="10">
        <v>29887513.849999998</v>
      </c>
    </row>
    <row r="20" spans="1:5" x14ac:dyDescent="0.25">
      <c r="A20" s="7"/>
      <c r="B20" s="6"/>
      <c r="C20" s="6"/>
      <c r="D20" s="10"/>
      <c r="E20" s="10"/>
    </row>
    <row r="21" spans="1:5" x14ac:dyDescent="0.25">
      <c r="A21" s="7">
        <v>5</v>
      </c>
      <c r="B21" s="6" t="s">
        <v>244</v>
      </c>
      <c r="C21" s="6">
        <v>305</v>
      </c>
      <c r="D21" s="10">
        <f>-'2'!E74</f>
        <v>-2108828</v>
      </c>
      <c r="E21" s="10">
        <v>6293898</v>
      </c>
    </row>
    <row r="22" spans="1:5" x14ac:dyDescent="0.25">
      <c r="A22" s="7">
        <v>6</v>
      </c>
      <c r="B22" s="6" t="s">
        <v>245</v>
      </c>
      <c r="C22" s="6">
        <v>306</v>
      </c>
      <c r="D22" s="10">
        <f>'2'!E79</f>
        <v>-36873.699999999997</v>
      </c>
      <c r="E22" s="10">
        <v>-51677.310000000041</v>
      </c>
    </row>
    <row r="23" spans="1:5" x14ac:dyDescent="0.25">
      <c r="A23" s="7">
        <v>7</v>
      </c>
      <c r="B23" s="6" t="s">
        <v>246</v>
      </c>
      <c r="C23" s="6">
        <v>307</v>
      </c>
      <c r="D23" s="10">
        <f>D21+D22</f>
        <v>-2145701.7000000002</v>
      </c>
      <c r="E23" s="10">
        <f>E21+E22</f>
        <v>6242220.6900000004</v>
      </c>
    </row>
    <row r="24" spans="1:5" x14ac:dyDescent="0.25">
      <c r="A24" s="7"/>
      <c r="B24" s="6"/>
      <c r="C24" s="6"/>
      <c r="D24" s="10"/>
      <c r="E24" s="10"/>
    </row>
    <row r="25" spans="1:5" x14ac:dyDescent="0.25">
      <c r="A25" s="7">
        <v>8</v>
      </c>
      <c r="B25" s="6" t="s">
        <v>247</v>
      </c>
      <c r="C25" s="6">
        <v>308</v>
      </c>
      <c r="D25" s="10"/>
      <c r="E25" s="10"/>
    </row>
    <row r="26" spans="1:5" x14ac:dyDescent="0.25">
      <c r="A26" s="7">
        <v>9</v>
      </c>
      <c r="B26" s="6" t="s">
        <v>248</v>
      </c>
      <c r="C26" s="6">
        <v>309</v>
      </c>
      <c r="D26" s="10">
        <v>1470594.3</v>
      </c>
      <c r="E26" s="10">
        <v>3180907</v>
      </c>
    </row>
    <row r="27" spans="1:5" ht="30" x14ac:dyDescent="0.25">
      <c r="A27" s="7">
        <v>10</v>
      </c>
      <c r="B27" s="2" t="s">
        <v>293</v>
      </c>
      <c r="C27" s="6">
        <v>310</v>
      </c>
      <c r="D27" s="10"/>
      <c r="E27" s="10"/>
    </row>
    <row r="28" spans="1:5" ht="30" x14ac:dyDescent="0.25">
      <c r="A28" s="7">
        <v>11</v>
      </c>
      <c r="B28" s="2" t="s">
        <v>249</v>
      </c>
      <c r="C28" s="6">
        <v>311</v>
      </c>
      <c r="D28" s="10"/>
      <c r="E28" s="10"/>
    </row>
    <row r="29" spans="1:5" x14ac:dyDescent="0.25">
      <c r="A29" s="7">
        <v>12</v>
      </c>
      <c r="B29" s="6" t="s">
        <v>250</v>
      </c>
      <c r="C29" s="6">
        <v>312</v>
      </c>
      <c r="D29" s="10"/>
      <c r="E29" s="10"/>
    </row>
    <row r="30" spans="1:5" x14ac:dyDescent="0.25">
      <c r="A30" s="7">
        <v>13</v>
      </c>
      <c r="B30" s="6" t="s">
        <v>251</v>
      </c>
      <c r="C30" s="6">
        <v>313</v>
      </c>
      <c r="D30" s="6"/>
      <c r="E30" s="6"/>
    </row>
    <row r="31" spans="1:5" x14ac:dyDescent="0.25">
      <c r="A31" s="7"/>
      <c r="B31" s="6"/>
      <c r="C31" s="6"/>
      <c r="D31" s="10"/>
      <c r="E31" s="10"/>
    </row>
    <row r="32" spans="1:5" ht="30" x14ac:dyDescent="0.25">
      <c r="A32" s="7">
        <v>14</v>
      </c>
      <c r="B32" s="2" t="s">
        <v>294</v>
      </c>
      <c r="C32" s="6">
        <v>314</v>
      </c>
      <c r="D32" s="10">
        <f>D19+D23-D26</f>
        <v>31935382</v>
      </c>
      <c r="E32" s="10">
        <f>E19+E23-E26</f>
        <v>32948827.539999999</v>
      </c>
    </row>
    <row r="33" spans="1:5" x14ac:dyDescent="0.25">
      <c r="A33" s="7"/>
      <c r="B33" s="6"/>
      <c r="C33" s="6"/>
      <c r="D33" s="10"/>
      <c r="E33" s="10"/>
    </row>
    <row r="34" spans="1:5" x14ac:dyDescent="0.25">
      <c r="A34" s="7"/>
      <c r="B34" s="6" t="s">
        <v>252</v>
      </c>
      <c r="C34" s="6"/>
      <c r="D34" s="10"/>
      <c r="E34" s="10"/>
    </row>
    <row r="35" spans="1:5" x14ac:dyDescent="0.25">
      <c r="A35" s="7">
        <v>15</v>
      </c>
      <c r="B35" s="6" t="s">
        <v>253</v>
      </c>
      <c r="C35" s="6">
        <v>315</v>
      </c>
      <c r="D35" s="12">
        <v>5280175.7055000002</v>
      </c>
      <c r="E35" s="12">
        <v>5819611.4349999996</v>
      </c>
    </row>
    <row r="36" spans="1:5" x14ac:dyDescent="0.25">
      <c r="A36" s="7">
        <v>16</v>
      </c>
      <c r="B36" s="6" t="s">
        <v>254</v>
      </c>
      <c r="C36" s="6">
        <v>316</v>
      </c>
      <c r="D36" s="12">
        <v>0</v>
      </c>
      <c r="E36" s="12">
        <v>0</v>
      </c>
    </row>
    <row r="37" spans="1:5" x14ac:dyDescent="0.25">
      <c r="A37" s="7">
        <v>17</v>
      </c>
      <c r="B37" s="6" t="s">
        <v>255</v>
      </c>
      <c r="C37" s="6">
        <v>317</v>
      </c>
      <c r="D37" s="12">
        <v>218551.42970000001</v>
      </c>
      <c r="E37" s="12">
        <v>521003.90809570998</v>
      </c>
    </row>
    <row r="38" spans="1:5" x14ac:dyDescent="0.25">
      <c r="A38" s="7">
        <v>18</v>
      </c>
      <c r="B38" s="6" t="s">
        <v>256</v>
      </c>
      <c r="C38" s="6">
        <v>318</v>
      </c>
      <c r="D38" s="12">
        <v>5061624.2757000001</v>
      </c>
      <c r="E38" s="12">
        <v>5298607.5269042896</v>
      </c>
    </row>
    <row r="40" spans="1:5" ht="67.5" customHeight="1" x14ac:dyDescent="0.25">
      <c r="A40" s="168" t="s">
        <v>83</v>
      </c>
      <c r="B40" s="3" t="s">
        <v>99</v>
      </c>
      <c r="C40" s="162" t="s">
        <v>84</v>
      </c>
      <c r="D40" s="182" t="s">
        <v>86</v>
      </c>
      <c r="E40" s="182"/>
    </row>
    <row r="41" spans="1:5" ht="26.25" x14ac:dyDescent="0.25">
      <c r="A41" s="169" t="s">
        <v>979</v>
      </c>
      <c r="B41" s="4" t="s">
        <v>873</v>
      </c>
      <c r="C41" s="1"/>
      <c r="D41" s="183" t="s">
        <v>854</v>
      </c>
      <c r="E41" s="183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workbookViewId="0">
      <selection activeCell="I10" sqref="I10"/>
    </sheetView>
  </sheetViews>
  <sheetFormatPr defaultRowHeight="15" x14ac:dyDescent="0.25"/>
  <cols>
    <col min="1" max="1" width="11.7109375" style="9" customWidth="1"/>
    <col min="2" max="2" width="36" style="5" customWidth="1"/>
    <col min="3" max="3" width="10.5703125" style="9" customWidth="1"/>
    <col min="4" max="4" width="9.140625" style="9"/>
    <col min="5" max="5" width="9.85546875" style="9" bestFit="1" customWidth="1"/>
    <col min="6" max="6" width="11.7109375" style="9" customWidth="1"/>
    <col min="7" max="16384" width="9.140625" style="9"/>
  </cols>
  <sheetData>
    <row r="1" spans="1:6" ht="39" x14ac:dyDescent="0.25">
      <c r="A1" s="161" t="s">
        <v>87</v>
      </c>
      <c r="B1" s="11" t="s">
        <v>851</v>
      </c>
      <c r="C1" s="162"/>
      <c r="D1" s="1"/>
    </row>
    <row r="2" spans="1:6" x14ac:dyDescent="0.25">
      <c r="A2" s="1" t="s">
        <v>88</v>
      </c>
      <c r="B2" s="1"/>
      <c r="C2" s="162"/>
      <c r="D2" s="1"/>
    </row>
    <row r="3" spans="1:6" x14ac:dyDescent="0.25">
      <c r="A3" s="1" t="s">
        <v>855</v>
      </c>
      <c r="B3" s="1"/>
      <c r="C3" s="162"/>
      <c r="D3" s="1"/>
    </row>
    <row r="4" spans="1:6" x14ac:dyDescent="0.25">
      <c r="A4" s="1" t="s">
        <v>90</v>
      </c>
      <c r="B4" s="1"/>
      <c r="C4" s="162"/>
      <c r="D4" s="1"/>
    </row>
    <row r="5" spans="1:6" x14ac:dyDescent="0.25">
      <c r="A5" s="1" t="s">
        <v>91</v>
      </c>
      <c r="B5" s="1"/>
      <c r="C5" s="162"/>
      <c r="D5" s="1"/>
    </row>
    <row r="6" spans="1:6" x14ac:dyDescent="0.25">
      <c r="A6" s="1" t="s">
        <v>338</v>
      </c>
      <c r="B6" s="1"/>
      <c r="C6" s="162"/>
      <c r="D6" s="1"/>
    </row>
    <row r="7" spans="1:6" x14ac:dyDescent="0.25">
      <c r="A7" s="1"/>
      <c r="B7" s="1"/>
      <c r="C7" s="1"/>
      <c r="D7" s="1"/>
    </row>
    <row r="8" spans="1:6" x14ac:dyDescent="0.25">
      <c r="A8" s="1"/>
      <c r="B8" s="1"/>
      <c r="C8" s="1"/>
      <c r="D8" s="1"/>
    </row>
    <row r="9" spans="1:6" x14ac:dyDescent="0.25">
      <c r="A9" s="184" t="s">
        <v>92</v>
      </c>
      <c r="B9" s="184"/>
      <c r="C9" s="184"/>
      <c r="D9" s="184"/>
    </row>
    <row r="10" spans="1:6" x14ac:dyDescent="0.25">
      <c r="A10" s="184" t="s">
        <v>93</v>
      </c>
      <c r="B10" s="184"/>
      <c r="C10" s="184"/>
      <c r="D10" s="184"/>
    </row>
    <row r="11" spans="1:6" x14ac:dyDescent="0.25">
      <c r="A11" s="184" t="s">
        <v>973</v>
      </c>
      <c r="B11" s="184"/>
      <c r="C11" s="184"/>
      <c r="D11" s="184"/>
    </row>
    <row r="13" spans="1:6" ht="30" x14ac:dyDescent="0.25">
      <c r="A13" s="2" t="s">
        <v>80</v>
      </c>
      <c r="B13" s="2" t="s">
        <v>167</v>
      </c>
      <c r="C13" s="2" t="s">
        <v>169</v>
      </c>
      <c r="D13" s="2" t="s">
        <v>170</v>
      </c>
      <c r="E13" s="2" t="s">
        <v>81</v>
      </c>
      <c r="F13" s="2" t="s">
        <v>82</v>
      </c>
    </row>
    <row r="14" spans="1:6" x14ac:dyDescent="0.25">
      <c r="A14" s="6">
        <v>1</v>
      </c>
      <c r="B14" s="2">
        <v>2</v>
      </c>
      <c r="C14" s="6">
        <v>3</v>
      </c>
      <c r="D14" s="6">
        <v>4</v>
      </c>
      <c r="E14" s="6">
        <v>5</v>
      </c>
      <c r="F14" s="6">
        <v>6</v>
      </c>
    </row>
    <row r="15" spans="1:6" x14ac:dyDescent="0.25">
      <c r="A15" s="6"/>
      <c r="B15" s="2"/>
      <c r="C15" s="6"/>
      <c r="D15" s="6"/>
      <c r="E15" s="6"/>
      <c r="F15" s="6"/>
    </row>
    <row r="16" spans="1:6" ht="30" x14ac:dyDescent="0.25">
      <c r="A16" s="7">
        <v>1</v>
      </c>
      <c r="B16" s="2" t="s">
        <v>295</v>
      </c>
      <c r="C16" s="6"/>
      <c r="D16" s="6"/>
      <c r="E16" s="6"/>
      <c r="F16" s="6"/>
    </row>
    <row r="17" spans="1:6" ht="45" x14ac:dyDescent="0.25">
      <c r="A17" s="7" t="s">
        <v>46</v>
      </c>
      <c r="B17" s="2" t="s">
        <v>296</v>
      </c>
      <c r="C17" s="6" t="s">
        <v>75</v>
      </c>
      <c r="D17" s="160">
        <v>401</v>
      </c>
      <c r="E17" s="10">
        <v>1707637</v>
      </c>
      <c r="F17" s="10">
        <v>127007</v>
      </c>
    </row>
    <row r="18" spans="1:6" ht="45" x14ac:dyDescent="0.25">
      <c r="A18" s="7" t="s">
        <v>47</v>
      </c>
      <c r="B18" s="2" t="s">
        <v>339</v>
      </c>
      <c r="C18" s="6" t="s">
        <v>76</v>
      </c>
      <c r="D18" s="160">
        <v>402</v>
      </c>
      <c r="E18" s="10">
        <v>907178</v>
      </c>
      <c r="F18" s="10">
        <v>125017</v>
      </c>
    </row>
    <row r="19" spans="1:6" ht="45" x14ac:dyDescent="0.25">
      <c r="A19" s="7" t="s">
        <v>48</v>
      </c>
      <c r="B19" s="2" t="s">
        <v>297</v>
      </c>
      <c r="C19" s="6" t="s">
        <v>75</v>
      </c>
      <c r="D19" s="160">
        <v>403</v>
      </c>
      <c r="E19" s="10"/>
      <c r="F19" s="10"/>
    </row>
    <row r="20" spans="1:6" ht="45" x14ac:dyDescent="0.25">
      <c r="A20" s="7" t="s">
        <v>49</v>
      </c>
      <c r="B20" s="2" t="s">
        <v>257</v>
      </c>
      <c r="C20" s="6" t="s">
        <v>76</v>
      </c>
      <c r="D20" s="160">
        <v>404</v>
      </c>
      <c r="E20" s="10">
        <v>27748</v>
      </c>
      <c r="F20" s="10">
        <v>2211968</v>
      </c>
    </row>
    <row r="21" spans="1:6" ht="45" x14ac:dyDescent="0.25">
      <c r="A21" s="7" t="s">
        <v>50</v>
      </c>
      <c r="B21" s="2" t="s">
        <v>329</v>
      </c>
      <c r="C21" s="6" t="s">
        <v>75</v>
      </c>
      <c r="D21" s="160">
        <v>405</v>
      </c>
      <c r="E21" s="10"/>
      <c r="F21" s="10"/>
    </row>
    <row r="22" spans="1:6" ht="30" x14ac:dyDescent="0.25">
      <c r="A22" s="7" t="s">
        <v>51</v>
      </c>
      <c r="B22" s="2" t="s">
        <v>330</v>
      </c>
      <c r="C22" s="6" t="s">
        <v>76</v>
      </c>
      <c r="D22" s="160">
        <v>406</v>
      </c>
      <c r="E22" s="10">
        <v>5200000</v>
      </c>
      <c r="F22" s="10"/>
    </row>
    <row r="23" spans="1:6" x14ac:dyDescent="0.25">
      <c r="A23" s="7" t="s">
        <v>52</v>
      </c>
      <c r="B23" s="2" t="s">
        <v>258</v>
      </c>
      <c r="C23" s="6" t="s">
        <v>75</v>
      </c>
      <c r="D23" s="160">
        <v>407</v>
      </c>
      <c r="E23" s="10">
        <v>97562</v>
      </c>
      <c r="F23" s="10">
        <v>69439</v>
      </c>
    </row>
    <row r="24" spans="1:6" x14ac:dyDescent="0.25">
      <c r="A24" s="7" t="s">
        <v>53</v>
      </c>
      <c r="B24" s="2" t="s">
        <v>259</v>
      </c>
      <c r="C24" s="6" t="s">
        <v>75</v>
      </c>
      <c r="D24" s="160">
        <v>408</v>
      </c>
      <c r="E24" s="10">
        <v>426308</v>
      </c>
      <c r="F24" s="10">
        <v>2395720</v>
      </c>
    </row>
    <row r="25" spans="1:6" ht="30" x14ac:dyDescent="0.25">
      <c r="A25" s="7" t="s">
        <v>54</v>
      </c>
      <c r="B25" s="2" t="s">
        <v>298</v>
      </c>
      <c r="C25" s="6" t="s">
        <v>77</v>
      </c>
      <c r="D25" s="160">
        <v>409</v>
      </c>
      <c r="E25" s="10">
        <v>878982</v>
      </c>
      <c r="F25" s="10">
        <v>433281</v>
      </c>
    </row>
    <row r="26" spans="1:6" ht="45" x14ac:dyDescent="0.25">
      <c r="A26" s="7" t="s">
        <v>55</v>
      </c>
      <c r="B26" s="2" t="s">
        <v>260</v>
      </c>
      <c r="C26" s="6" t="s">
        <v>77</v>
      </c>
      <c r="D26" s="160">
        <v>410</v>
      </c>
      <c r="E26" s="10">
        <v>3439</v>
      </c>
      <c r="F26" s="10">
        <v>617</v>
      </c>
    </row>
    <row r="27" spans="1:6" ht="30" x14ac:dyDescent="0.25">
      <c r="A27" s="7" t="s">
        <v>56</v>
      </c>
      <c r="B27" s="2" t="s">
        <v>261</v>
      </c>
      <c r="C27" s="6" t="s">
        <v>77</v>
      </c>
      <c r="D27" s="160">
        <v>411</v>
      </c>
      <c r="E27" s="10"/>
      <c r="F27" s="10"/>
    </row>
    <row r="28" spans="1:6" ht="30" x14ac:dyDescent="0.25">
      <c r="A28" s="7" t="s">
        <v>57</v>
      </c>
      <c r="B28" s="2" t="s">
        <v>262</v>
      </c>
      <c r="C28" s="6" t="s">
        <v>77</v>
      </c>
      <c r="D28" s="160">
        <v>412</v>
      </c>
      <c r="E28" s="10"/>
      <c r="F28" s="10"/>
    </row>
    <row r="29" spans="1:6" ht="30" x14ac:dyDescent="0.25">
      <c r="A29" s="7" t="s">
        <v>58</v>
      </c>
      <c r="B29" s="2" t="s">
        <v>263</v>
      </c>
      <c r="C29" s="6" t="s">
        <v>77</v>
      </c>
      <c r="D29" s="160">
        <v>413</v>
      </c>
      <c r="E29" s="10"/>
      <c r="F29" s="10"/>
    </row>
    <row r="30" spans="1:6" x14ac:dyDescent="0.25">
      <c r="A30" s="7" t="s">
        <v>59</v>
      </c>
      <c r="B30" s="2" t="s">
        <v>264</v>
      </c>
      <c r="C30" s="6" t="s">
        <v>75</v>
      </c>
      <c r="D30" s="160">
        <v>414</v>
      </c>
      <c r="E30" s="10">
        <v>4820512</v>
      </c>
      <c r="F30" s="10">
        <v>5057489</v>
      </c>
    </row>
    <row r="31" spans="1:6" x14ac:dyDescent="0.25">
      <c r="A31" s="7" t="s">
        <v>60</v>
      </c>
      <c r="B31" s="2" t="s">
        <v>265</v>
      </c>
      <c r="C31" s="6" t="s">
        <v>77</v>
      </c>
      <c r="D31" s="160">
        <v>415</v>
      </c>
      <c r="E31" s="10">
        <v>26191</v>
      </c>
      <c r="F31" s="10">
        <v>3685</v>
      </c>
    </row>
    <row r="32" spans="1:6" ht="45" x14ac:dyDescent="0.25">
      <c r="A32" s="7" t="s">
        <v>61</v>
      </c>
      <c r="B32" s="2" t="s">
        <v>299</v>
      </c>
      <c r="C32" s="6" t="s">
        <v>78</v>
      </c>
      <c r="D32" s="160">
        <v>416</v>
      </c>
      <c r="E32" s="10">
        <f>E17-E18-E20+E21-E22+E23+E24-E25-E26+E30-E31</f>
        <v>8481</v>
      </c>
      <c r="F32" s="10">
        <v>4875087</v>
      </c>
    </row>
    <row r="33" spans="1:6" x14ac:dyDescent="0.25">
      <c r="A33" s="7"/>
      <c r="B33" s="2"/>
      <c r="C33" s="6"/>
      <c r="D33" s="160"/>
      <c r="E33" s="10"/>
      <c r="F33" s="10"/>
    </row>
    <row r="34" spans="1:6" ht="30" x14ac:dyDescent="0.25">
      <c r="A34" s="7">
        <v>2</v>
      </c>
      <c r="B34" s="2" t="s">
        <v>300</v>
      </c>
      <c r="C34" s="6"/>
      <c r="D34" s="160"/>
      <c r="E34" s="10"/>
      <c r="F34" s="10"/>
    </row>
    <row r="35" spans="1:6" x14ac:dyDescent="0.25">
      <c r="A35" s="7" t="s">
        <v>62</v>
      </c>
      <c r="B35" s="2" t="s">
        <v>266</v>
      </c>
      <c r="C35" s="6" t="s">
        <v>75</v>
      </c>
      <c r="D35" s="160">
        <v>417</v>
      </c>
      <c r="E35" s="10"/>
      <c r="F35" s="10"/>
    </row>
    <row r="36" spans="1:6" ht="30" x14ac:dyDescent="0.25">
      <c r="A36" s="7" t="s">
        <v>63</v>
      </c>
      <c r="B36" s="2" t="s">
        <v>267</v>
      </c>
      <c r="C36" s="6" t="s">
        <v>77</v>
      </c>
      <c r="D36" s="160">
        <v>418</v>
      </c>
      <c r="E36" s="10">
        <v>1420142</v>
      </c>
      <c r="F36" s="10">
        <v>3068219</v>
      </c>
    </row>
    <row r="37" spans="1:6" ht="30" x14ac:dyDescent="0.25">
      <c r="A37" s="7" t="s">
        <v>64</v>
      </c>
      <c r="B37" s="2" t="s">
        <v>268</v>
      </c>
      <c r="C37" s="6" t="s">
        <v>77</v>
      </c>
      <c r="D37" s="160">
        <v>419</v>
      </c>
      <c r="E37" s="10"/>
      <c r="F37" s="10"/>
    </row>
    <row r="38" spans="1:6" ht="45" x14ac:dyDescent="0.25">
      <c r="A38" s="7" t="s">
        <v>65</v>
      </c>
      <c r="B38" s="2" t="s">
        <v>301</v>
      </c>
      <c r="C38" s="6" t="s">
        <v>75</v>
      </c>
      <c r="D38" s="160">
        <v>420</v>
      </c>
      <c r="E38" s="10"/>
      <c r="F38" s="10"/>
    </row>
    <row r="39" spans="1:6" ht="45" x14ac:dyDescent="0.25">
      <c r="A39" s="7" t="s">
        <v>66</v>
      </c>
      <c r="B39" s="2" t="s">
        <v>302</v>
      </c>
      <c r="C39" s="6" t="s">
        <v>77</v>
      </c>
      <c r="D39" s="160">
        <v>421</v>
      </c>
      <c r="E39" s="10"/>
      <c r="F39" s="10"/>
    </row>
    <row r="40" spans="1:6" x14ac:dyDescent="0.25">
      <c r="A40" s="7" t="s">
        <v>67</v>
      </c>
      <c r="B40" s="2" t="s">
        <v>269</v>
      </c>
      <c r="C40" s="6" t="s">
        <v>77</v>
      </c>
      <c r="D40" s="160">
        <v>422</v>
      </c>
      <c r="E40" s="10"/>
      <c r="F40" s="10"/>
    </row>
    <row r="41" spans="1:6" x14ac:dyDescent="0.25">
      <c r="A41" s="7" t="s">
        <v>68</v>
      </c>
      <c r="B41" s="2" t="s">
        <v>270</v>
      </c>
      <c r="C41" s="6" t="s">
        <v>75</v>
      </c>
      <c r="D41" s="160">
        <v>423</v>
      </c>
      <c r="E41" s="10"/>
      <c r="F41" s="10"/>
    </row>
    <row r="42" spans="1:6" x14ac:dyDescent="0.25">
      <c r="A42" s="7" t="s">
        <v>69</v>
      </c>
      <c r="B42" s="2" t="s">
        <v>271</v>
      </c>
      <c r="C42" s="6" t="s">
        <v>77</v>
      </c>
      <c r="D42" s="160">
        <v>424</v>
      </c>
      <c r="E42" s="10"/>
      <c r="F42" s="10"/>
    </row>
    <row r="43" spans="1:6" ht="30" x14ac:dyDescent="0.25">
      <c r="A43" s="7" t="s">
        <v>70</v>
      </c>
      <c r="B43" s="2" t="s">
        <v>272</v>
      </c>
      <c r="C43" s="6" t="s">
        <v>75</v>
      </c>
      <c r="D43" s="160">
        <v>425</v>
      </c>
      <c r="E43" s="10"/>
      <c r="F43" s="10"/>
    </row>
    <row r="44" spans="1:6" ht="30" x14ac:dyDescent="0.25">
      <c r="A44" s="7" t="s">
        <v>71</v>
      </c>
      <c r="B44" s="2" t="s">
        <v>273</v>
      </c>
      <c r="C44" s="6" t="s">
        <v>77</v>
      </c>
      <c r="D44" s="160">
        <v>426</v>
      </c>
      <c r="E44" s="10"/>
      <c r="F44" s="10"/>
    </row>
    <row r="45" spans="1:6" x14ac:dyDescent="0.25">
      <c r="A45" s="7" t="s">
        <v>72</v>
      </c>
      <c r="B45" s="2" t="s">
        <v>274</v>
      </c>
      <c r="C45" s="6" t="s">
        <v>75</v>
      </c>
      <c r="D45" s="160">
        <v>427</v>
      </c>
      <c r="E45" s="10"/>
      <c r="F45" s="10"/>
    </row>
    <row r="46" spans="1:6" x14ac:dyDescent="0.25">
      <c r="A46" s="7" t="s">
        <v>73</v>
      </c>
      <c r="B46" s="2" t="s">
        <v>275</v>
      </c>
      <c r="C46" s="6" t="s">
        <v>77</v>
      </c>
      <c r="D46" s="160">
        <v>428</v>
      </c>
      <c r="E46" s="10"/>
      <c r="F46" s="10"/>
    </row>
    <row r="47" spans="1:6" ht="45" x14ac:dyDescent="0.25">
      <c r="A47" s="7" t="s">
        <v>332</v>
      </c>
      <c r="B47" s="2" t="s">
        <v>331</v>
      </c>
      <c r="C47" s="6" t="s">
        <v>78</v>
      </c>
      <c r="D47" s="160">
        <v>429</v>
      </c>
      <c r="E47" s="10">
        <f>-E36</f>
        <v>-1420142</v>
      </c>
      <c r="F47" s="10">
        <v>-3068219</v>
      </c>
    </row>
    <row r="48" spans="1:6" x14ac:dyDescent="0.25">
      <c r="A48" s="7"/>
      <c r="B48" s="2"/>
      <c r="C48" s="6"/>
      <c r="D48" s="160"/>
      <c r="E48" s="10"/>
      <c r="F48" s="10"/>
    </row>
    <row r="49" spans="1:6" ht="45" x14ac:dyDescent="0.25">
      <c r="A49" s="7">
        <v>3</v>
      </c>
      <c r="B49" s="2" t="s">
        <v>303</v>
      </c>
      <c r="C49" s="6" t="s">
        <v>78</v>
      </c>
      <c r="D49" s="160">
        <v>430</v>
      </c>
      <c r="E49" s="10">
        <f>E32+E47</f>
        <v>-1411661</v>
      </c>
      <c r="F49" s="10">
        <v>1806868</v>
      </c>
    </row>
    <row r="50" spans="1:6" x14ac:dyDescent="0.25">
      <c r="A50" s="7"/>
      <c r="B50" s="2"/>
      <c r="C50" s="6"/>
      <c r="D50" s="160"/>
      <c r="E50" s="10"/>
      <c r="F50" s="10"/>
    </row>
    <row r="51" spans="1:6" ht="30" x14ac:dyDescent="0.25">
      <c r="A51" s="7">
        <v>4</v>
      </c>
      <c r="B51" s="2" t="s">
        <v>276</v>
      </c>
      <c r="C51" s="6" t="s">
        <v>78</v>
      </c>
      <c r="D51" s="160">
        <v>431</v>
      </c>
      <c r="E51" s="10">
        <v>6407709</v>
      </c>
      <c r="F51" s="10">
        <v>873372</v>
      </c>
    </row>
    <row r="52" spans="1:6" ht="45" x14ac:dyDescent="0.25">
      <c r="A52" s="7">
        <v>5</v>
      </c>
      <c r="B52" s="2" t="s">
        <v>304</v>
      </c>
      <c r="C52" s="6" t="s">
        <v>78</v>
      </c>
      <c r="D52" s="160">
        <v>432</v>
      </c>
      <c r="E52" s="10">
        <v>0</v>
      </c>
      <c r="F52" s="10">
        <v>0</v>
      </c>
    </row>
    <row r="53" spans="1:6" ht="45" x14ac:dyDescent="0.25">
      <c r="A53" s="7" t="s">
        <v>74</v>
      </c>
      <c r="B53" s="2" t="s">
        <v>277</v>
      </c>
      <c r="C53" s="6" t="s">
        <v>78</v>
      </c>
      <c r="D53" s="160">
        <v>433</v>
      </c>
      <c r="E53" s="10">
        <f>E49+E51</f>
        <v>4996048</v>
      </c>
      <c r="F53" s="10">
        <v>2680240</v>
      </c>
    </row>
    <row r="55" spans="1:6" ht="69" customHeight="1" x14ac:dyDescent="0.25">
      <c r="A55" s="168" t="s">
        <v>83</v>
      </c>
      <c r="B55" s="3" t="s">
        <v>99</v>
      </c>
      <c r="C55" s="162" t="s">
        <v>84</v>
      </c>
      <c r="D55" s="182" t="s">
        <v>86</v>
      </c>
      <c r="E55" s="182"/>
    </row>
    <row r="56" spans="1:6" ht="26.25" x14ac:dyDescent="0.25">
      <c r="A56" s="169" t="s">
        <v>979</v>
      </c>
      <c r="B56" s="4" t="s">
        <v>873</v>
      </c>
      <c r="C56" s="1"/>
      <c r="D56" s="185" t="s">
        <v>854</v>
      </c>
      <c r="E56" s="185"/>
      <c r="F56" s="185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P35"/>
  <sheetViews>
    <sheetView view="pageBreakPreview" zoomScaleNormal="100" zoomScaleSheetLayoutView="100" workbookViewId="0">
      <selection activeCell="D8" sqref="D8"/>
    </sheetView>
  </sheetViews>
  <sheetFormatPr defaultColWidth="8" defaultRowHeight="12.75" customHeight="1" x14ac:dyDescent="0.2"/>
  <cols>
    <col min="1" max="1" width="10.85546875" style="29" customWidth="1"/>
    <col min="2" max="2" width="5.7109375" style="29" customWidth="1"/>
    <col min="3" max="3" width="57.5703125" style="29" customWidth="1"/>
    <col min="4" max="4" width="7.140625" style="29" customWidth="1"/>
    <col min="5" max="6" width="16.42578125" style="29" customWidth="1"/>
    <col min="7" max="250" width="9.140625" style="30" customWidth="1"/>
    <col min="251" max="16384" width="8" style="43"/>
  </cols>
  <sheetData>
    <row r="2" spans="2:6" x14ac:dyDescent="0.2">
      <c r="B2" s="29" t="str">
        <f>'[1]1'!A1</f>
        <v xml:space="preserve">Naziv investicionog fonda: </v>
      </c>
      <c r="D2" s="29" t="s">
        <v>851</v>
      </c>
    </row>
    <row r="3" spans="2:6" x14ac:dyDescent="0.2">
      <c r="B3" s="29" t="str">
        <f>'[1]1'!A2</f>
        <v xml:space="preserve">Registarski broj investicionog fonda: </v>
      </c>
    </row>
    <row r="4" spans="2:6" x14ac:dyDescent="0.2">
      <c r="B4" s="29" t="str">
        <f>'[1]1'!A3</f>
        <v>Naziv društva za upravljanje investicionim fondom: Društvo za upravljanje investicionim fondovima Kristal invest A.D. Banja Luka</v>
      </c>
    </row>
    <row r="5" spans="2:6" x14ac:dyDescent="0.2">
      <c r="B5" s="29" t="str">
        <f>'[1]1'!A4</f>
        <v>Matični broj društva za upravljanje investicionim fondom: 01935615</v>
      </c>
    </row>
    <row r="6" spans="2:6" x14ac:dyDescent="0.2">
      <c r="B6" s="29" t="str">
        <f>'[1]1'!A5</f>
        <v>JIB društva za upravljanje investicionim fondom: 4400819920004</v>
      </c>
    </row>
    <row r="7" spans="2:6" x14ac:dyDescent="0.2">
      <c r="B7" s="29" t="str">
        <f>'[1]1'!A6</f>
        <v>JIB zatvorenog investicionog fonda: JP-M-7</v>
      </c>
    </row>
    <row r="10" spans="2:6" x14ac:dyDescent="0.2">
      <c r="B10" s="188" t="s">
        <v>340</v>
      </c>
      <c r="C10" s="188"/>
      <c r="D10" s="188"/>
      <c r="E10" s="188"/>
      <c r="F10" s="188"/>
    </row>
    <row r="11" spans="2:6" x14ac:dyDescent="0.2">
      <c r="B11" s="188" t="s">
        <v>956</v>
      </c>
      <c r="C11" s="188"/>
      <c r="D11" s="188"/>
      <c r="E11" s="188"/>
      <c r="F11" s="188"/>
    </row>
    <row r="12" spans="2:6" x14ac:dyDescent="0.2">
      <c r="B12" s="31"/>
      <c r="C12" s="31"/>
      <c r="D12" s="31"/>
      <c r="E12" s="31"/>
      <c r="F12" s="31"/>
    </row>
    <row r="13" spans="2:6" ht="25.5" x14ac:dyDescent="0.2">
      <c r="F13" s="59" t="s">
        <v>79</v>
      </c>
    </row>
    <row r="14" spans="2:6" ht="25.5" customHeight="1" x14ac:dyDescent="0.2">
      <c r="B14" s="32" t="s">
        <v>80</v>
      </c>
      <c r="C14" s="33" t="s">
        <v>341</v>
      </c>
      <c r="D14" s="33" t="s">
        <v>342</v>
      </c>
      <c r="E14" s="33" t="s">
        <v>81</v>
      </c>
      <c r="F14" s="33" t="s">
        <v>82</v>
      </c>
    </row>
    <row r="15" spans="2:6" x14ac:dyDescent="0.2">
      <c r="B15" s="34">
        <v>1</v>
      </c>
      <c r="C15" s="34">
        <v>2</v>
      </c>
      <c r="D15" s="34">
        <v>3</v>
      </c>
      <c r="E15" s="34">
        <v>4</v>
      </c>
      <c r="F15" s="34">
        <v>5</v>
      </c>
    </row>
    <row r="16" spans="2:6" ht="19.5" customHeight="1" x14ac:dyDescent="0.2">
      <c r="B16" s="34" t="s">
        <v>343</v>
      </c>
      <c r="C16" s="35" t="s">
        <v>344</v>
      </c>
      <c r="D16" s="34">
        <v>501</v>
      </c>
      <c r="E16" s="36"/>
      <c r="F16" s="36"/>
    </row>
    <row r="17" spans="1:6" ht="20.100000000000001" customHeight="1" x14ac:dyDescent="0.2">
      <c r="B17" s="34" t="s">
        <v>345</v>
      </c>
      <c r="C17" s="35" t="s">
        <v>346</v>
      </c>
      <c r="D17" s="34">
        <v>502</v>
      </c>
      <c r="E17" s="37">
        <v>35551678</v>
      </c>
      <c r="F17" s="37">
        <v>29887514</v>
      </c>
    </row>
    <row r="18" spans="1:6" ht="20.100000000000001" customHeight="1" x14ac:dyDescent="0.2">
      <c r="B18" s="34" t="s">
        <v>347</v>
      </c>
      <c r="C18" s="35" t="s">
        <v>348</v>
      </c>
      <c r="D18" s="34">
        <v>503</v>
      </c>
      <c r="E18" s="38">
        <v>5280175.7054797597</v>
      </c>
      <c r="F18" s="38">
        <v>5819611.43501601</v>
      </c>
    </row>
    <row r="19" spans="1:6" ht="20.100000000000001" customHeight="1" x14ac:dyDescent="0.2">
      <c r="B19" s="34" t="s">
        <v>349</v>
      </c>
      <c r="C19" s="35" t="s">
        <v>350</v>
      </c>
      <c r="D19" s="34">
        <v>504</v>
      </c>
      <c r="E19" s="38">
        <v>6.7329999999999997</v>
      </c>
      <c r="F19" s="38">
        <v>5.1356999999999999</v>
      </c>
    </row>
    <row r="20" spans="1:6" ht="18.75" customHeight="1" x14ac:dyDescent="0.2">
      <c r="B20" s="34" t="s">
        <v>351</v>
      </c>
      <c r="C20" s="35" t="s">
        <v>352</v>
      </c>
      <c r="D20" s="34">
        <v>505</v>
      </c>
      <c r="E20" s="37"/>
      <c r="F20" s="37"/>
    </row>
    <row r="21" spans="1:6" ht="20.100000000000001" customHeight="1" x14ac:dyDescent="0.2">
      <c r="B21" s="34" t="s">
        <v>345</v>
      </c>
      <c r="C21" s="35" t="s">
        <v>353</v>
      </c>
      <c r="D21" s="34">
        <v>506</v>
      </c>
      <c r="E21" s="37">
        <v>31935382</v>
      </c>
      <c r="F21" s="37">
        <v>32948828</v>
      </c>
    </row>
    <row r="22" spans="1:6" ht="20.100000000000001" customHeight="1" x14ac:dyDescent="0.2">
      <c r="B22" s="34" t="s">
        <v>347</v>
      </c>
      <c r="C22" s="35" t="s">
        <v>354</v>
      </c>
      <c r="D22" s="34">
        <v>507</v>
      </c>
      <c r="E22" s="38">
        <v>5061624.2757394901</v>
      </c>
      <c r="F22" s="38">
        <v>5298607.5269042896</v>
      </c>
    </row>
    <row r="23" spans="1:6" ht="20.100000000000001" customHeight="1" x14ac:dyDescent="0.2">
      <c r="B23" s="34" t="s">
        <v>349</v>
      </c>
      <c r="C23" s="35" t="s">
        <v>355</v>
      </c>
      <c r="D23" s="34">
        <v>508</v>
      </c>
      <c r="E23" s="38">
        <v>6.3093000000000004</v>
      </c>
      <c r="F23" s="38">
        <v>6.2183999999999999</v>
      </c>
    </row>
    <row r="24" spans="1:6" ht="20.100000000000001" customHeight="1" x14ac:dyDescent="0.2">
      <c r="B24" s="34" t="s">
        <v>356</v>
      </c>
      <c r="C24" s="35" t="s">
        <v>357</v>
      </c>
      <c r="D24" s="34">
        <v>509</v>
      </c>
      <c r="E24" s="37"/>
      <c r="F24" s="37"/>
    </row>
    <row r="25" spans="1:6" ht="18" customHeight="1" x14ac:dyDescent="0.2">
      <c r="B25" s="34" t="s">
        <v>345</v>
      </c>
      <c r="C25" s="35" t="s">
        <v>358</v>
      </c>
      <c r="D25" s="34">
        <v>510</v>
      </c>
      <c r="E25" s="38">
        <v>2.4688527710537627E-2</v>
      </c>
      <c r="F25" s="38">
        <v>2.3376655285165863E-2</v>
      </c>
    </row>
    <row r="26" spans="1:6" ht="18.75" customHeight="1" x14ac:dyDescent="0.2">
      <c r="B26" s="34" t="s">
        <v>347</v>
      </c>
      <c r="C26" s="35" t="s">
        <v>359</v>
      </c>
      <c r="D26" s="34">
        <v>511</v>
      </c>
      <c r="E26" s="40">
        <v>1.4746266183710222E-2</v>
      </c>
      <c r="F26" s="40">
        <v>5.1231980588167518E-2</v>
      </c>
    </row>
    <row r="27" spans="1:6" ht="20.100000000000001" customHeight="1" x14ac:dyDescent="0.2">
      <c r="B27" s="34" t="s">
        <v>349</v>
      </c>
      <c r="C27" s="35" t="s">
        <v>360</v>
      </c>
      <c r="D27" s="34">
        <v>512</v>
      </c>
      <c r="E27" s="37">
        <v>0</v>
      </c>
      <c r="F27" s="37">
        <v>0</v>
      </c>
    </row>
    <row r="28" spans="1:6" ht="20.100000000000001" customHeight="1" x14ac:dyDescent="0.2">
      <c r="B28" s="34" t="s">
        <v>44</v>
      </c>
      <c r="C28" s="35" t="s">
        <v>361</v>
      </c>
      <c r="D28" s="34">
        <v>513</v>
      </c>
      <c r="E28" s="38">
        <v>-0.1017</v>
      </c>
      <c r="F28" s="38">
        <v>0.1024</v>
      </c>
    </row>
    <row r="31" spans="1:6" ht="16.5" customHeight="1" x14ac:dyDescent="0.2">
      <c r="A31" s="189" t="s">
        <v>83</v>
      </c>
      <c r="B31" s="189"/>
      <c r="C31" s="41" t="s">
        <v>362</v>
      </c>
      <c r="D31" s="190" t="s">
        <v>84</v>
      </c>
      <c r="E31" s="191" t="s">
        <v>363</v>
      </c>
      <c r="F31" s="191"/>
    </row>
    <row r="32" spans="1:6" ht="16.5" customHeight="1" x14ac:dyDescent="0.2">
      <c r="A32" s="192" t="s">
        <v>980</v>
      </c>
      <c r="B32" s="189"/>
      <c r="C32" s="42" t="s">
        <v>873</v>
      </c>
      <c r="D32" s="190"/>
      <c r="E32" s="191"/>
      <c r="F32" s="191"/>
    </row>
    <row r="33" spans="3:6" x14ac:dyDescent="0.2">
      <c r="E33" s="186" t="s">
        <v>365</v>
      </c>
      <c r="F33" s="186"/>
    </row>
    <row r="34" spans="3:6" ht="17.25" customHeight="1" x14ac:dyDescent="0.2"/>
    <row r="35" spans="3:6" ht="23.25" customHeight="1" x14ac:dyDescent="0.4">
      <c r="C35" s="187"/>
      <c r="D35" s="187"/>
      <c r="E35" s="187"/>
      <c r="F35" s="187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91"/>
  <sheetViews>
    <sheetView view="pageBreakPreview" topLeftCell="A76" zoomScaleNormal="100" zoomScaleSheetLayoutView="100" workbookViewId="0">
      <selection sqref="A1:Q83"/>
    </sheetView>
  </sheetViews>
  <sheetFormatPr defaultColWidth="8" defaultRowHeight="12.75" customHeight="1" x14ac:dyDescent="0.2"/>
  <cols>
    <col min="1" max="1" width="47" style="59" customWidth="1"/>
    <col min="2" max="2" width="10.7109375" style="44" customWidth="1"/>
    <col min="3" max="3" width="11.85546875" style="45" customWidth="1"/>
    <col min="4" max="4" width="5.140625" style="29" customWidth="1"/>
    <col min="5" max="5" width="12.5703125" style="46" customWidth="1"/>
    <col min="6" max="6" width="5.28515625" style="41" customWidth="1"/>
    <col min="7" max="7" width="12.7109375" style="47" customWidth="1"/>
    <col min="8" max="8" width="5.28515625" style="41" customWidth="1"/>
    <col min="9" max="9" width="16.5703125" style="48" customWidth="1"/>
    <col min="10" max="10" width="7.5703125" style="41" customWidth="1"/>
    <col min="11" max="11" width="12" style="47" customWidth="1"/>
    <col min="12" max="12" width="5.42578125" style="49" customWidth="1"/>
    <col min="13" max="13" width="16.85546875" style="48" customWidth="1"/>
    <col min="14" max="14" width="6.42578125" style="41" customWidth="1"/>
    <col min="15" max="15" width="13.140625" style="47" customWidth="1"/>
    <col min="16" max="16" width="6.42578125" style="41" customWidth="1"/>
    <col min="17" max="17" width="13.28515625" style="47" customWidth="1"/>
    <col min="18" max="18" width="32.42578125" style="29" hidden="1" customWidth="1"/>
    <col min="19" max="19" width="14.85546875" style="29" hidden="1" customWidth="1"/>
    <col min="20" max="20" width="9.140625" style="29" customWidth="1"/>
    <col min="21" max="21" width="21" style="29" customWidth="1"/>
    <col min="22" max="256" width="9.140625" style="29" customWidth="1"/>
    <col min="257" max="16384" width="8" style="43"/>
  </cols>
  <sheetData>
    <row r="1" spans="1:18" x14ac:dyDescent="0.2">
      <c r="A1" s="29" t="str">
        <f>'[1]1'!A1</f>
        <v xml:space="preserve">Naziv investicionog fonda: </v>
      </c>
      <c r="B1" s="44" t="s">
        <v>851</v>
      </c>
    </row>
    <row r="2" spans="1:18" x14ac:dyDescent="0.2">
      <c r="A2" s="29" t="str">
        <f>'[1]1'!A2</f>
        <v xml:space="preserve">Registarski broj investicionog fonda: </v>
      </c>
    </row>
    <row r="3" spans="1:18" x14ac:dyDescent="0.2">
      <c r="A3" s="29" t="str">
        <f>'[1]1'!A3</f>
        <v>Naziv društva za upravljanje investicionim fondom: Društvo za upravljanje investicionim fondovima Kristal invest A.D. Banja Luka</v>
      </c>
    </row>
    <row r="4" spans="1:18" x14ac:dyDescent="0.2">
      <c r="A4" s="29" t="str">
        <f>'[1]1'!A4</f>
        <v>Matični broj društva za upravljanje investicionim fondom: 01935615</v>
      </c>
    </row>
    <row r="5" spans="1:18" x14ac:dyDescent="0.2">
      <c r="A5" s="29" t="str">
        <f>'[1]1'!A5</f>
        <v>JIB društva za upravljanje investicionim fondom: 4400819920004</v>
      </c>
    </row>
    <row r="6" spans="1:18" x14ac:dyDescent="0.2">
      <c r="A6" s="29" t="str">
        <f>'[1]1'!A6</f>
        <v>JIB zatvorenog investicionog fonda: JP-M-7</v>
      </c>
    </row>
    <row r="8" spans="1:18" x14ac:dyDescent="0.2">
      <c r="A8" s="188" t="s">
        <v>366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</row>
    <row r="9" spans="1:18" x14ac:dyDescent="0.2">
      <c r="A9" s="188" t="s">
        <v>957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</row>
    <row r="10" spans="1:18" x14ac:dyDescent="0.2">
      <c r="A10" s="50"/>
      <c r="B10" s="51"/>
      <c r="C10" s="52"/>
      <c r="D10" s="53"/>
      <c r="E10" s="54"/>
      <c r="F10" s="55"/>
      <c r="G10" s="56"/>
      <c r="H10" s="55"/>
      <c r="I10" s="57"/>
      <c r="J10" s="55"/>
      <c r="K10" s="56"/>
      <c r="L10" s="58"/>
      <c r="M10" s="57"/>
      <c r="N10" s="55"/>
      <c r="O10" s="56"/>
      <c r="P10" s="55"/>
      <c r="Q10" s="56"/>
    </row>
    <row r="11" spans="1:18" x14ac:dyDescent="0.2">
      <c r="A11" s="59" t="s">
        <v>367</v>
      </c>
    </row>
    <row r="12" spans="1:18" ht="45.75" customHeight="1" x14ac:dyDescent="0.2">
      <c r="A12" s="203" t="s">
        <v>368</v>
      </c>
      <c r="B12" s="204"/>
      <c r="C12" s="205"/>
      <c r="D12" s="200" t="s">
        <v>342</v>
      </c>
      <c r="E12" s="206" t="s">
        <v>369</v>
      </c>
      <c r="F12" s="200" t="s">
        <v>342</v>
      </c>
      <c r="G12" s="193" t="s">
        <v>370</v>
      </c>
      <c r="H12" s="200" t="s">
        <v>342</v>
      </c>
      <c r="I12" s="198" t="s">
        <v>371</v>
      </c>
      <c r="J12" s="200" t="s">
        <v>342</v>
      </c>
      <c r="K12" s="193" t="s">
        <v>372</v>
      </c>
      <c r="L12" s="195" t="s">
        <v>342</v>
      </c>
      <c r="M12" s="198" t="s">
        <v>373</v>
      </c>
      <c r="N12" s="200" t="s">
        <v>342</v>
      </c>
      <c r="O12" s="193" t="s">
        <v>374</v>
      </c>
      <c r="P12" s="200" t="s">
        <v>342</v>
      </c>
      <c r="Q12" s="193" t="s">
        <v>375</v>
      </c>
      <c r="R12" s="60"/>
    </row>
    <row r="13" spans="1:18" ht="63" customHeight="1" x14ac:dyDescent="0.2">
      <c r="A13" s="33" t="s">
        <v>376</v>
      </c>
      <c r="B13" s="33" t="s">
        <v>377</v>
      </c>
      <c r="C13" s="33" t="s">
        <v>378</v>
      </c>
      <c r="D13" s="201"/>
      <c r="E13" s="207"/>
      <c r="F13" s="201"/>
      <c r="G13" s="194"/>
      <c r="H13" s="201"/>
      <c r="I13" s="199"/>
      <c r="J13" s="201"/>
      <c r="K13" s="194"/>
      <c r="L13" s="196"/>
      <c r="M13" s="199"/>
      <c r="N13" s="201"/>
      <c r="O13" s="194"/>
      <c r="P13" s="201"/>
      <c r="Q13" s="194"/>
      <c r="R13" s="60">
        <v>102235371.31999999</v>
      </c>
    </row>
    <row r="14" spans="1:18" x14ac:dyDescent="0.2">
      <c r="A14" s="203">
        <v>1</v>
      </c>
      <c r="B14" s="204"/>
      <c r="C14" s="205"/>
      <c r="D14" s="202"/>
      <c r="E14" s="61">
        <v>2</v>
      </c>
      <c r="F14" s="202"/>
      <c r="G14" s="61">
        <v>3</v>
      </c>
      <c r="H14" s="202"/>
      <c r="I14" s="33">
        <v>4</v>
      </c>
      <c r="J14" s="202"/>
      <c r="K14" s="61">
        <v>5</v>
      </c>
      <c r="L14" s="197"/>
      <c r="M14" s="33">
        <v>6</v>
      </c>
      <c r="N14" s="202"/>
      <c r="O14" s="61">
        <v>7</v>
      </c>
      <c r="P14" s="202"/>
      <c r="Q14" s="61">
        <v>8</v>
      </c>
      <c r="R14" s="60"/>
    </row>
    <row r="15" spans="1:18" ht="19.5" customHeight="1" x14ac:dyDescent="0.2">
      <c r="A15" s="62" t="s">
        <v>379</v>
      </c>
      <c r="B15" s="33"/>
      <c r="C15" s="63"/>
      <c r="D15" s="34" t="s">
        <v>380</v>
      </c>
      <c r="E15" s="64"/>
      <c r="F15" s="65" t="s">
        <v>381</v>
      </c>
      <c r="G15" s="66"/>
      <c r="H15" s="67" t="s">
        <v>382</v>
      </c>
      <c r="I15" s="68"/>
      <c r="J15" s="67" t="s">
        <v>383</v>
      </c>
      <c r="K15" s="69"/>
      <c r="L15" s="67" t="s">
        <v>384</v>
      </c>
      <c r="M15" s="70"/>
      <c r="N15" s="65" t="s">
        <v>385</v>
      </c>
      <c r="O15" s="69"/>
      <c r="P15" s="65" t="s">
        <v>386</v>
      </c>
      <c r="Q15" s="69"/>
      <c r="R15" s="71"/>
    </row>
    <row r="16" spans="1:18" ht="19.5" customHeight="1" x14ac:dyDescent="0.2">
      <c r="A16" s="62" t="s">
        <v>387</v>
      </c>
      <c r="B16" s="33"/>
      <c r="C16" s="63"/>
      <c r="D16" s="34" t="s">
        <v>388</v>
      </c>
      <c r="E16" s="64"/>
      <c r="F16" s="65" t="s">
        <v>389</v>
      </c>
      <c r="G16" s="66"/>
      <c r="H16" s="67" t="s">
        <v>390</v>
      </c>
      <c r="I16" s="68">
        <v>19166974.620000001</v>
      </c>
      <c r="J16" s="67" t="s">
        <v>391</v>
      </c>
      <c r="K16" s="69"/>
      <c r="L16" s="67" t="s">
        <v>392</v>
      </c>
      <c r="M16" s="70">
        <v>17000518.949999999</v>
      </c>
      <c r="N16" s="65" t="s">
        <v>393</v>
      </c>
      <c r="O16" s="69"/>
      <c r="P16" s="65" t="s">
        <v>394</v>
      </c>
      <c r="Q16" s="69">
        <v>49.146000000000001</v>
      </c>
      <c r="R16" s="71"/>
    </row>
    <row r="17" spans="1:18" ht="19.5" customHeight="1" x14ac:dyDescent="0.2">
      <c r="A17" s="62" t="s">
        <v>395</v>
      </c>
      <c r="B17" s="33" t="s">
        <v>396</v>
      </c>
      <c r="C17" s="63" t="s">
        <v>397</v>
      </c>
      <c r="D17" s="34"/>
      <c r="E17" s="64">
        <v>19039206</v>
      </c>
      <c r="F17" s="65"/>
      <c r="G17" s="66">
        <v>0</v>
      </c>
      <c r="H17" s="67"/>
      <c r="I17" s="68">
        <v>0</v>
      </c>
      <c r="J17" s="67"/>
      <c r="K17" s="69">
        <v>0</v>
      </c>
      <c r="L17" s="67"/>
      <c r="M17" s="70">
        <v>0</v>
      </c>
      <c r="N17" s="65"/>
      <c r="O17" s="69">
        <v>2.6114000000000002</v>
      </c>
      <c r="P17" s="65"/>
      <c r="Q17" s="69">
        <v>0</v>
      </c>
      <c r="R17" s="71"/>
    </row>
    <row r="18" spans="1:18" ht="19.5" customHeight="1" x14ac:dyDescent="0.2">
      <c r="A18" s="62" t="s">
        <v>399</v>
      </c>
      <c r="B18" s="33" t="s">
        <v>396</v>
      </c>
      <c r="C18" s="63" t="s">
        <v>400</v>
      </c>
      <c r="D18" s="34"/>
      <c r="E18" s="64">
        <v>452000</v>
      </c>
      <c r="F18" s="65"/>
      <c r="G18" s="66">
        <v>4.0899999999999999E-2</v>
      </c>
      <c r="H18" s="67"/>
      <c r="I18" s="68">
        <v>18486.8</v>
      </c>
      <c r="J18" s="67"/>
      <c r="K18" s="69">
        <v>3.6400000000000002E-2</v>
      </c>
      <c r="L18" s="67"/>
      <c r="M18" s="70">
        <v>16452.8</v>
      </c>
      <c r="N18" s="65"/>
      <c r="O18" s="69">
        <v>19.241299999999999</v>
      </c>
      <c r="P18" s="65"/>
      <c r="Q18" s="69">
        <v>4.7600000000000003E-2</v>
      </c>
      <c r="R18" s="71"/>
    </row>
    <row r="19" spans="1:18" ht="19.5" customHeight="1" x14ac:dyDescent="0.2">
      <c r="A19" s="62" t="s">
        <v>402</v>
      </c>
      <c r="B19" s="33" t="s">
        <v>396</v>
      </c>
      <c r="C19" s="63" t="s">
        <v>403</v>
      </c>
      <c r="D19" s="34"/>
      <c r="E19" s="64">
        <v>3975515</v>
      </c>
      <c r="F19" s="65"/>
      <c r="G19" s="66">
        <v>9.0800000000000006E-2</v>
      </c>
      <c r="H19" s="67"/>
      <c r="I19" s="68">
        <v>360976.76</v>
      </c>
      <c r="J19" s="67"/>
      <c r="K19" s="69">
        <v>6.2100000000000002E-2</v>
      </c>
      <c r="L19" s="67"/>
      <c r="M19" s="70">
        <v>246879.48</v>
      </c>
      <c r="N19" s="65"/>
      <c r="O19" s="69">
        <v>4.3083</v>
      </c>
      <c r="P19" s="65"/>
      <c r="Q19" s="69">
        <v>0.7137</v>
      </c>
      <c r="R19" s="71"/>
    </row>
    <row r="20" spans="1:18" ht="19.5" customHeight="1" x14ac:dyDescent="0.2">
      <c r="A20" s="62" t="s">
        <v>404</v>
      </c>
      <c r="B20" s="33" t="s">
        <v>396</v>
      </c>
      <c r="C20" s="63" t="s">
        <v>405</v>
      </c>
      <c r="D20" s="34"/>
      <c r="E20" s="64">
        <v>140126</v>
      </c>
      <c r="F20" s="65"/>
      <c r="G20" s="66">
        <v>0.155</v>
      </c>
      <c r="H20" s="67"/>
      <c r="I20" s="68">
        <v>21719.53</v>
      </c>
      <c r="J20" s="67"/>
      <c r="K20" s="69">
        <v>0.14899999999999999</v>
      </c>
      <c r="L20" s="67"/>
      <c r="M20" s="70">
        <v>20878.77</v>
      </c>
      <c r="N20" s="65"/>
      <c r="O20" s="69">
        <v>0.69889999999999997</v>
      </c>
      <c r="P20" s="65"/>
      <c r="Q20" s="69">
        <v>6.0400000000000002E-2</v>
      </c>
      <c r="R20" s="71"/>
    </row>
    <row r="21" spans="1:18" ht="19.5" customHeight="1" x14ac:dyDescent="0.2">
      <c r="A21" s="62" t="s">
        <v>406</v>
      </c>
      <c r="B21" s="33" t="s">
        <v>396</v>
      </c>
      <c r="C21" s="63" t="s">
        <v>407</v>
      </c>
      <c r="D21" s="34"/>
      <c r="E21" s="64">
        <v>196042</v>
      </c>
      <c r="F21" s="65"/>
      <c r="G21" s="66">
        <v>0.2</v>
      </c>
      <c r="H21" s="67"/>
      <c r="I21" s="68">
        <v>39208.400000000001</v>
      </c>
      <c r="J21" s="67"/>
      <c r="K21" s="69">
        <v>0.11799999999999999</v>
      </c>
      <c r="L21" s="67"/>
      <c r="M21" s="70">
        <v>23132.959999999999</v>
      </c>
      <c r="N21" s="65"/>
      <c r="O21" s="69">
        <v>0.50939999999999996</v>
      </c>
      <c r="P21" s="65"/>
      <c r="Q21" s="69">
        <v>6.6900000000000001E-2</v>
      </c>
      <c r="R21" s="71"/>
    </row>
    <row r="22" spans="1:18" ht="19.5" customHeight="1" x14ac:dyDescent="0.2">
      <c r="A22" s="62" t="s">
        <v>408</v>
      </c>
      <c r="B22" s="33" t="s">
        <v>396</v>
      </c>
      <c r="C22" s="63" t="s">
        <v>409</v>
      </c>
      <c r="D22" s="34"/>
      <c r="E22" s="64">
        <v>437620</v>
      </c>
      <c r="F22" s="65"/>
      <c r="G22" s="66">
        <v>0.31240000000000001</v>
      </c>
      <c r="H22" s="67"/>
      <c r="I22" s="68">
        <v>136712.49</v>
      </c>
      <c r="J22" s="67"/>
      <c r="K22" s="69">
        <v>0.22450000000000001</v>
      </c>
      <c r="L22" s="67"/>
      <c r="M22" s="70">
        <v>98245.69</v>
      </c>
      <c r="N22" s="65"/>
      <c r="O22" s="69">
        <v>1.4063000000000001</v>
      </c>
      <c r="P22" s="65"/>
      <c r="Q22" s="69">
        <v>0.28399999999999997</v>
      </c>
      <c r="R22" s="71"/>
    </row>
    <row r="23" spans="1:18" ht="19.5" customHeight="1" x14ac:dyDescent="0.2">
      <c r="A23" s="62" t="s">
        <v>410</v>
      </c>
      <c r="B23" s="33" t="s">
        <v>396</v>
      </c>
      <c r="C23" s="63" t="s">
        <v>411</v>
      </c>
      <c r="D23" s="34"/>
      <c r="E23" s="64">
        <v>2562418</v>
      </c>
      <c r="F23" s="65"/>
      <c r="G23" s="66">
        <v>0</v>
      </c>
      <c r="H23" s="67"/>
      <c r="I23" s="68">
        <v>0</v>
      </c>
      <c r="J23" s="67"/>
      <c r="K23" s="69">
        <v>0</v>
      </c>
      <c r="L23" s="67"/>
      <c r="M23" s="70">
        <v>0</v>
      </c>
      <c r="N23" s="65"/>
      <c r="O23" s="69">
        <v>20.1158</v>
      </c>
      <c r="P23" s="65"/>
      <c r="Q23" s="69">
        <v>0</v>
      </c>
      <c r="R23" s="71"/>
    </row>
    <row r="24" spans="1:18" ht="19.5" customHeight="1" x14ac:dyDescent="0.2">
      <c r="A24" s="62" t="s">
        <v>412</v>
      </c>
      <c r="B24" s="33" t="s">
        <v>396</v>
      </c>
      <c r="C24" s="63" t="s">
        <v>413</v>
      </c>
      <c r="D24" s="34"/>
      <c r="E24" s="64">
        <v>2347356</v>
      </c>
      <c r="F24" s="65"/>
      <c r="G24" s="66">
        <v>0</v>
      </c>
      <c r="H24" s="67"/>
      <c r="I24" s="68">
        <v>0</v>
      </c>
      <c r="J24" s="67"/>
      <c r="K24" s="69">
        <v>0</v>
      </c>
      <c r="L24" s="67"/>
      <c r="M24" s="70">
        <v>0</v>
      </c>
      <c r="N24" s="65"/>
      <c r="O24" s="69">
        <v>4.5758000000000001</v>
      </c>
      <c r="P24" s="65"/>
      <c r="Q24" s="69">
        <v>0</v>
      </c>
      <c r="R24" s="71"/>
    </row>
    <row r="25" spans="1:18" ht="19.5" customHeight="1" x14ac:dyDescent="0.2">
      <c r="A25" s="62" t="s">
        <v>414</v>
      </c>
      <c r="B25" s="33" t="s">
        <v>396</v>
      </c>
      <c r="C25" s="63" t="s">
        <v>415</v>
      </c>
      <c r="D25" s="34"/>
      <c r="E25" s="64">
        <v>547645</v>
      </c>
      <c r="F25" s="65"/>
      <c r="G25" s="66">
        <v>0</v>
      </c>
      <c r="H25" s="67"/>
      <c r="I25" s="68">
        <v>0</v>
      </c>
      <c r="J25" s="67"/>
      <c r="K25" s="69">
        <v>0</v>
      </c>
      <c r="L25" s="67"/>
      <c r="M25" s="70">
        <v>0</v>
      </c>
      <c r="N25" s="65"/>
      <c r="O25" s="69">
        <v>9.4537999999999993</v>
      </c>
      <c r="P25" s="65"/>
      <c r="Q25" s="69">
        <v>0</v>
      </c>
      <c r="R25" s="71"/>
    </row>
    <row r="26" spans="1:18" ht="19.5" customHeight="1" x14ac:dyDescent="0.2">
      <c r="A26" s="62" t="s">
        <v>416</v>
      </c>
      <c r="B26" s="33" t="s">
        <v>396</v>
      </c>
      <c r="C26" s="63" t="s">
        <v>417</v>
      </c>
      <c r="D26" s="34"/>
      <c r="E26" s="64">
        <v>550862</v>
      </c>
      <c r="F26" s="65"/>
      <c r="G26" s="66">
        <v>0</v>
      </c>
      <c r="H26" s="67"/>
      <c r="I26" s="68">
        <v>0</v>
      </c>
      <c r="J26" s="67"/>
      <c r="K26" s="69">
        <v>0</v>
      </c>
      <c r="L26" s="67"/>
      <c r="M26" s="70">
        <v>0</v>
      </c>
      <c r="N26" s="65"/>
      <c r="O26" s="69">
        <v>1.9105000000000001</v>
      </c>
      <c r="P26" s="65"/>
      <c r="Q26" s="69">
        <v>0</v>
      </c>
      <c r="R26" s="71"/>
    </row>
    <row r="27" spans="1:18" ht="19.5" customHeight="1" x14ac:dyDescent="0.2">
      <c r="A27" s="62" t="s">
        <v>418</v>
      </c>
      <c r="B27" s="33" t="s">
        <v>396</v>
      </c>
      <c r="C27" s="63" t="s">
        <v>419</v>
      </c>
      <c r="D27" s="34"/>
      <c r="E27" s="64">
        <v>1991257</v>
      </c>
      <c r="F27" s="65"/>
      <c r="G27" s="66">
        <v>0</v>
      </c>
      <c r="H27" s="67"/>
      <c r="I27" s="68">
        <v>0</v>
      </c>
      <c r="J27" s="67"/>
      <c r="K27" s="69">
        <v>0</v>
      </c>
      <c r="L27" s="67"/>
      <c r="M27" s="70">
        <v>0</v>
      </c>
      <c r="N27" s="65"/>
      <c r="O27" s="69">
        <v>9.3183000000000007</v>
      </c>
      <c r="P27" s="65"/>
      <c r="Q27" s="69">
        <v>0</v>
      </c>
      <c r="R27" s="71"/>
    </row>
    <row r="28" spans="1:18" ht="19.5" customHeight="1" x14ac:dyDescent="0.2">
      <c r="A28" s="62" t="s">
        <v>420</v>
      </c>
      <c r="B28" s="33" t="s">
        <v>396</v>
      </c>
      <c r="C28" s="63" t="s">
        <v>421</v>
      </c>
      <c r="D28" s="34"/>
      <c r="E28" s="64">
        <v>268958</v>
      </c>
      <c r="F28" s="65"/>
      <c r="G28" s="66">
        <v>0</v>
      </c>
      <c r="H28" s="67"/>
      <c r="I28" s="68">
        <v>0</v>
      </c>
      <c r="J28" s="67"/>
      <c r="K28" s="69">
        <v>0</v>
      </c>
      <c r="L28" s="67"/>
      <c r="M28" s="70">
        <v>0</v>
      </c>
      <c r="N28" s="65"/>
      <c r="O28" s="69">
        <v>2.3197999999999999</v>
      </c>
      <c r="P28" s="65"/>
      <c r="Q28" s="69">
        <v>0</v>
      </c>
      <c r="R28" s="71"/>
    </row>
    <row r="29" spans="1:18" ht="19.5" customHeight="1" x14ac:dyDescent="0.2">
      <c r="A29" s="62" t="s">
        <v>422</v>
      </c>
      <c r="B29" s="33" t="s">
        <v>396</v>
      </c>
      <c r="C29" s="63" t="s">
        <v>423</v>
      </c>
      <c r="D29" s="34"/>
      <c r="E29" s="64">
        <v>8697</v>
      </c>
      <c r="F29" s="65"/>
      <c r="G29" s="66">
        <v>0</v>
      </c>
      <c r="H29" s="67"/>
      <c r="I29" s="68">
        <v>0</v>
      </c>
      <c r="J29" s="67"/>
      <c r="K29" s="69">
        <v>0</v>
      </c>
      <c r="L29" s="67"/>
      <c r="M29" s="70">
        <v>0</v>
      </c>
      <c r="N29" s="65"/>
      <c r="O29" s="69">
        <v>2.4247999999999998</v>
      </c>
      <c r="P29" s="65"/>
      <c r="Q29" s="69">
        <v>0</v>
      </c>
      <c r="R29" s="71"/>
    </row>
    <row r="30" spans="1:18" ht="19.5" customHeight="1" x14ac:dyDescent="0.2">
      <c r="A30" s="62" t="s">
        <v>424</v>
      </c>
      <c r="B30" s="33" t="s">
        <v>396</v>
      </c>
      <c r="C30" s="63" t="s">
        <v>425</v>
      </c>
      <c r="D30" s="34"/>
      <c r="E30" s="64">
        <v>15130467</v>
      </c>
      <c r="F30" s="65"/>
      <c r="G30" s="66">
        <v>0.29020000000000001</v>
      </c>
      <c r="H30" s="67"/>
      <c r="I30" s="68">
        <v>4390861.5199999996</v>
      </c>
      <c r="J30" s="67"/>
      <c r="K30" s="69">
        <v>0.24970000000000001</v>
      </c>
      <c r="L30" s="67"/>
      <c r="M30" s="70">
        <v>3778077.61</v>
      </c>
      <c r="N30" s="65"/>
      <c r="O30" s="69">
        <v>3.4235000000000002</v>
      </c>
      <c r="P30" s="65"/>
      <c r="Q30" s="69">
        <v>10.921900000000001</v>
      </c>
      <c r="R30" s="71"/>
    </row>
    <row r="31" spans="1:18" ht="19.5" customHeight="1" x14ac:dyDescent="0.2">
      <c r="A31" s="62" t="s">
        <v>426</v>
      </c>
      <c r="B31" s="33" t="s">
        <v>396</v>
      </c>
      <c r="C31" s="63" t="s">
        <v>427</v>
      </c>
      <c r="D31" s="34"/>
      <c r="E31" s="64">
        <v>2403881</v>
      </c>
      <c r="F31" s="65"/>
      <c r="G31" s="66">
        <v>0.27639999999999998</v>
      </c>
      <c r="H31" s="67"/>
      <c r="I31" s="68">
        <v>664432.71</v>
      </c>
      <c r="J31" s="67"/>
      <c r="K31" s="69">
        <v>0.22589999999999999</v>
      </c>
      <c r="L31" s="67"/>
      <c r="M31" s="70">
        <v>543036.72</v>
      </c>
      <c r="N31" s="65"/>
      <c r="O31" s="69">
        <v>2.3485999999999998</v>
      </c>
      <c r="P31" s="65"/>
      <c r="Q31" s="69">
        <v>1.5698000000000001</v>
      </c>
      <c r="R31" s="71"/>
    </row>
    <row r="32" spans="1:18" ht="19.5" customHeight="1" x14ac:dyDescent="0.2">
      <c r="A32" s="62" t="s">
        <v>428</v>
      </c>
      <c r="B32" s="33" t="s">
        <v>396</v>
      </c>
      <c r="C32" s="63" t="s">
        <v>429</v>
      </c>
      <c r="D32" s="34"/>
      <c r="E32" s="64">
        <v>10262295</v>
      </c>
      <c r="F32" s="65"/>
      <c r="G32" s="66">
        <v>0.38719999999999999</v>
      </c>
      <c r="H32" s="67"/>
      <c r="I32" s="68">
        <v>3973560.62</v>
      </c>
      <c r="J32" s="67"/>
      <c r="K32" s="69">
        <v>0.3448</v>
      </c>
      <c r="L32" s="67"/>
      <c r="M32" s="70">
        <v>3538439.32</v>
      </c>
      <c r="N32" s="65"/>
      <c r="O32" s="69">
        <v>2.6644000000000001</v>
      </c>
      <c r="P32" s="65"/>
      <c r="Q32" s="69">
        <v>10.229100000000001</v>
      </c>
      <c r="R32" s="71"/>
    </row>
    <row r="33" spans="1:18" ht="19.5" customHeight="1" x14ac:dyDescent="0.2">
      <c r="A33" s="62" t="s">
        <v>431</v>
      </c>
      <c r="B33" s="33" t="s">
        <v>396</v>
      </c>
      <c r="C33" s="63" t="s">
        <v>432</v>
      </c>
      <c r="D33" s="34"/>
      <c r="E33" s="64">
        <v>992764</v>
      </c>
      <c r="F33" s="65"/>
      <c r="G33" s="66">
        <v>0</v>
      </c>
      <c r="H33" s="67"/>
      <c r="I33" s="68">
        <v>0</v>
      </c>
      <c r="J33" s="67"/>
      <c r="K33" s="69">
        <v>0</v>
      </c>
      <c r="L33" s="67"/>
      <c r="M33" s="70">
        <v>0</v>
      </c>
      <c r="N33" s="65"/>
      <c r="O33" s="69">
        <v>3.6139999999999999</v>
      </c>
      <c r="P33" s="65"/>
      <c r="Q33" s="69">
        <v>0</v>
      </c>
      <c r="R33" s="71"/>
    </row>
    <row r="34" spans="1:18" ht="19.5" customHeight="1" x14ac:dyDescent="0.2">
      <c r="A34" s="62" t="s">
        <v>433</v>
      </c>
      <c r="B34" s="33" t="s">
        <v>396</v>
      </c>
      <c r="C34" s="63" t="s">
        <v>434</v>
      </c>
      <c r="D34" s="34"/>
      <c r="E34" s="64">
        <v>3256276</v>
      </c>
      <c r="F34" s="65"/>
      <c r="G34" s="66">
        <v>0.93559999999999999</v>
      </c>
      <c r="H34" s="67"/>
      <c r="I34" s="68">
        <v>3046571.83</v>
      </c>
      <c r="J34" s="67"/>
      <c r="K34" s="69">
        <v>0.89790000000000003</v>
      </c>
      <c r="L34" s="67"/>
      <c r="M34" s="70">
        <v>2923810.22</v>
      </c>
      <c r="N34" s="65"/>
      <c r="O34" s="69">
        <v>6.4127999999999998</v>
      </c>
      <c r="P34" s="65"/>
      <c r="Q34" s="69">
        <v>8.4522999999999993</v>
      </c>
      <c r="R34" s="71"/>
    </row>
    <row r="35" spans="1:18" ht="19.5" customHeight="1" x14ac:dyDescent="0.2">
      <c r="A35" s="62" t="s">
        <v>435</v>
      </c>
      <c r="B35" s="33" t="s">
        <v>396</v>
      </c>
      <c r="C35" s="63" t="s">
        <v>436</v>
      </c>
      <c r="D35" s="34"/>
      <c r="E35" s="64">
        <v>570734</v>
      </c>
      <c r="F35" s="65"/>
      <c r="G35" s="66">
        <v>0</v>
      </c>
      <c r="H35" s="67"/>
      <c r="I35" s="68">
        <v>0</v>
      </c>
      <c r="J35" s="67"/>
      <c r="K35" s="69">
        <v>0</v>
      </c>
      <c r="L35" s="67"/>
      <c r="M35" s="70">
        <v>0</v>
      </c>
      <c r="N35" s="65"/>
      <c r="O35" s="69">
        <v>5.2049000000000003</v>
      </c>
      <c r="P35" s="65"/>
      <c r="Q35" s="69">
        <v>0</v>
      </c>
      <c r="R35" s="71"/>
    </row>
    <row r="36" spans="1:18" ht="19.5" customHeight="1" x14ac:dyDescent="0.2">
      <c r="A36" s="62" t="s">
        <v>437</v>
      </c>
      <c r="B36" s="33" t="s">
        <v>396</v>
      </c>
      <c r="C36" s="63" t="s">
        <v>438</v>
      </c>
      <c r="D36" s="34"/>
      <c r="E36" s="64">
        <v>862276</v>
      </c>
      <c r="F36" s="65"/>
      <c r="G36" s="66">
        <v>0.3599</v>
      </c>
      <c r="H36" s="67"/>
      <c r="I36" s="68">
        <v>310333.13</v>
      </c>
      <c r="J36" s="67"/>
      <c r="K36" s="69">
        <v>0.7</v>
      </c>
      <c r="L36" s="67"/>
      <c r="M36" s="70">
        <v>603593.19999999995</v>
      </c>
      <c r="N36" s="65"/>
      <c r="O36" s="69">
        <v>11.139099999999999</v>
      </c>
      <c r="P36" s="65"/>
      <c r="Q36" s="69">
        <v>1.7448999999999999</v>
      </c>
      <c r="R36" s="71"/>
    </row>
    <row r="37" spans="1:18" ht="19.5" customHeight="1" x14ac:dyDescent="0.2">
      <c r="A37" s="62" t="s">
        <v>439</v>
      </c>
      <c r="B37" s="33" t="s">
        <v>396</v>
      </c>
      <c r="C37" s="63" t="s">
        <v>440</v>
      </c>
      <c r="D37" s="34"/>
      <c r="E37" s="64">
        <v>311</v>
      </c>
      <c r="F37" s="65"/>
      <c r="G37" s="66">
        <v>0</v>
      </c>
      <c r="H37" s="67"/>
      <c r="I37" s="68">
        <v>0</v>
      </c>
      <c r="J37" s="67"/>
      <c r="K37" s="69">
        <v>0</v>
      </c>
      <c r="L37" s="67"/>
      <c r="M37" s="70">
        <v>0</v>
      </c>
      <c r="N37" s="65"/>
      <c r="O37" s="69">
        <v>0.27560000000000001</v>
      </c>
      <c r="P37" s="65"/>
      <c r="Q37" s="69">
        <v>0</v>
      </c>
      <c r="R37" s="71"/>
    </row>
    <row r="38" spans="1:18" ht="19.5" customHeight="1" x14ac:dyDescent="0.2">
      <c r="A38" s="62" t="s">
        <v>441</v>
      </c>
      <c r="B38" s="33" t="s">
        <v>396</v>
      </c>
      <c r="C38" s="63" t="s">
        <v>442</v>
      </c>
      <c r="D38" s="34"/>
      <c r="E38" s="64">
        <v>427899</v>
      </c>
      <c r="F38" s="65"/>
      <c r="G38" s="66">
        <v>0</v>
      </c>
      <c r="H38" s="67"/>
      <c r="I38" s="68">
        <v>0</v>
      </c>
      <c r="J38" s="67"/>
      <c r="K38" s="69">
        <v>0</v>
      </c>
      <c r="L38" s="67"/>
      <c r="M38" s="70">
        <v>0</v>
      </c>
      <c r="N38" s="65"/>
      <c r="O38" s="69">
        <v>11.9428</v>
      </c>
      <c r="P38" s="65"/>
      <c r="Q38" s="69">
        <v>0</v>
      </c>
      <c r="R38" s="71"/>
    </row>
    <row r="39" spans="1:18" ht="19.5" customHeight="1" x14ac:dyDescent="0.2">
      <c r="A39" s="62" t="s">
        <v>443</v>
      </c>
      <c r="B39" s="33" t="s">
        <v>396</v>
      </c>
      <c r="C39" s="63" t="s">
        <v>444</v>
      </c>
      <c r="D39" s="34"/>
      <c r="E39" s="64">
        <v>1124339</v>
      </c>
      <c r="F39" s="65"/>
      <c r="G39" s="66">
        <v>0.1111</v>
      </c>
      <c r="H39" s="67"/>
      <c r="I39" s="68">
        <v>124914.06</v>
      </c>
      <c r="J39" s="67"/>
      <c r="K39" s="69">
        <v>0.499</v>
      </c>
      <c r="L39" s="67"/>
      <c r="M39" s="70">
        <v>561045.16</v>
      </c>
      <c r="N39" s="65"/>
      <c r="O39" s="69">
        <v>3.4590000000000001</v>
      </c>
      <c r="P39" s="65"/>
      <c r="Q39" s="69">
        <v>1.6218999999999999</v>
      </c>
      <c r="R39" s="71"/>
    </row>
    <row r="40" spans="1:18" ht="19.5" customHeight="1" x14ac:dyDescent="0.2">
      <c r="A40" s="62" t="s">
        <v>445</v>
      </c>
      <c r="B40" s="33" t="s">
        <v>396</v>
      </c>
      <c r="C40" s="63" t="s">
        <v>446</v>
      </c>
      <c r="D40" s="34"/>
      <c r="E40" s="64">
        <v>1863454</v>
      </c>
      <c r="F40" s="65"/>
      <c r="G40" s="66">
        <v>7.6999999999999999E-2</v>
      </c>
      <c r="H40" s="67"/>
      <c r="I40" s="68">
        <v>143485.96</v>
      </c>
      <c r="J40" s="67"/>
      <c r="K40" s="69">
        <v>7.6999999999999999E-2</v>
      </c>
      <c r="L40" s="67"/>
      <c r="M40" s="70">
        <v>143485.96</v>
      </c>
      <c r="N40" s="65"/>
      <c r="O40" s="69">
        <v>4.8083999999999998</v>
      </c>
      <c r="P40" s="65"/>
      <c r="Q40" s="69">
        <v>0.4148</v>
      </c>
      <c r="R40" s="71"/>
    </row>
    <row r="41" spans="1:18" ht="19.5" customHeight="1" x14ac:dyDescent="0.2">
      <c r="A41" s="62" t="s">
        <v>447</v>
      </c>
      <c r="B41" s="33" t="s">
        <v>396</v>
      </c>
      <c r="C41" s="63" t="s">
        <v>448</v>
      </c>
      <c r="D41" s="34"/>
      <c r="E41" s="64">
        <v>3530147</v>
      </c>
      <c r="F41" s="65"/>
      <c r="G41" s="66">
        <v>0.1145</v>
      </c>
      <c r="H41" s="67"/>
      <c r="I41" s="68">
        <v>404201.83</v>
      </c>
      <c r="J41" s="67"/>
      <c r="K41" s="69">
        <v>8.9399999999999993E-2</v>
      </c>
      <c r="L41" s="67"/>
      <c r="M41" s="70">
        <v>315595.14</v>
      </c>
      <c r="N41" s="65"/>
      <c r="O41" s="69">
        <v>3.7582</v>
      </c>
      <c r="P41" s="65"/>
      <c r="Q41" s="69">
        <v>0.9123</v>
      </c>
      <c r="R41" s="71"/>
    </row>
    <row r="42" spans="1:18" ht="19.5" customHeight="1" x14ac:dyDescent="0.2">
      <c r="A42" s="62" t="s">
        <v>449</v>
      </c>
      <c r="B42" s="33" t="s">
        <v>396</v>
      </c>
      <c r="C42" s="63" t="s">
        <v>450</v>
      </c>
      <c r="D42" s="34"/>
      <c r="E42" s="64">
        <v>847550</v>
      </c>
      <c r="F42" s="65"/>
      <c r="G42" s="66">
        <v>0</v>
      </c>
      <c r="H42" s="67"/>
      <c r="I42" s="68">
        <v>0</v>
      </c>
      <c r="J42" s="67"/>
      <c r="K42" s="69">
        <v>0</v>
      </c>
      <c r="L42" s="67"/>
      <c r="M42" s="70">
        <v>0</v>
      </c>
      <c r="N42" s="65"/>
      <c r="O42" s="69">
        <v>4.9878999999999998</v>
      </c>
      <c r="P42" s="65"/>
      <c r="Q42" s="69">
        <v>0</v>
      </c>
      <c r="R42" s="71"/>
    </row>
    <row r="43" spans="1:18" ht="19.5" customHeight="1" x14ac:dyDescent="0.2">
      <c r="A43" s="62" t="s">
        <v>451</v>
      </c>
      <c r="B43" s="33" t="s">
        <v>396</v>
      </c>
      <c r="C43" s="63" t="s">
        <v>452</v>
      </c>
      <c r="D43" s="34"/>
      <c r="E43" s="64">
        <v>3022228</v>
      </c>
      <c r="F43" s="65"/>
      <c r="G43" s="66">
        <v>3.2399999999999998E-2</v>
      </c>
      <c r="H43" s="67"/>
      <c r="I43" s="68">
        <v>97920.19</v>
      </c>
      <c r="J43" s="67"/>
      <c r="K43" s="69">
        <v>2.5000000000000001E-2</v>
      </c>
      <c r="L43" s="67"/>
      <c r="M43" s="70">
        <v>75555.7</v>
      </c>
      <c r="N43" s="65"/>
      <c r="O43" s="69">
        <v>0.7954</v>
      </c>
      <c r="P43" s="65"/>
      <c r="Q43" s="69">
        <v>0.21840000000000001</v>
      </c>
      <c r="R43" s="71"/>
    </row>
    <row r="44" spans="1:18" ht="19.5" customHeight="1" x14ac:dyDescent="0.2">
      <c r="A44" s="62" t="s">
        <v>453</v>
      </c>
      <c r="B44" s="33" t="s">
        <v>396</v>
      </c>
      <c r="C44" s="63" t="s">
        <v>454</v>
      </c>
      <c r="D44" s="34"/>
      <c r="E44" s="64">
        <v>174344</v>
      </c>
      <c r="F44" s="65"/>
      <c r="G44" s="66">
        <v>0</v>
      </c>
      <c r="H44" s="67"/>
      <c r="I44" s="68">
        <v>0</v>
      </c>
      <c r="J44" s="67"/>
      <c r="K44" s="69">
        <v>0</v>
      </c>
      <c r="L44" s="67"/>
      <c r="M44" s="70">
        <v>0</v>
      </c>
      <c r="N44" s="65"/>
      <c r="O44" s="69">
        <v>33.495699999999999</v>
      </c>
      <c r="P44" s="65"/>
      <c r="Q44" s="69">
        <v>0</v>
      </c>
      <c r="R44" s="71"/>
    </row>
    <row r="45" spans="1:18" ht="19.5" customHeight="1" x14ac:dyDescent="0.2">
      <c r="A45" s="62" t="s">
        <v>455</v>
      </c>
      <c r="B45" s="33" t="s">
        <v>396</v>
      </c>
      <c r="C45" s="63" t="s">
        <v>456</v>
      </c>
      <c r="D45" s="34"/>
      <c r="E45" s="64">
        <v>6695355</v>
      </c>
      <c r="F45" s="65"/>
      <c r="G45" s="66">
        <v>4.1799999999999997E-2</v>
      </c>
      <c r="H45" s="67"/>
      <c r="I45" s="68">
        <v>279865.84000000003</v>
      </c>
      <c r="J45" s="67"/>
      <c r="K45" s="69">
        <v>2.7300000000000001E-2</v>
      </c>
      <c r="L45" s="67"/>
      <c r="M45" s="70">
        <v>182783.19</v>
      </c>
      <c r="N45" s="65"/>
      <c r="O45" s="69">
        <v>2.6152000000000002</v>
      </c>
      <c r="P45" s="65"/>
      <c r="Q45" s="69">
        <v>0.52839999999999998</v>
      </c>
      <c r="R45" s="71"/>
    </row>
    <row r="46" spans="1:18" ht="19.5" customHeight="1" x14ac:dyDescent="0.2">
      <c r="A46" s="62" t="s">
        <v>457</v>
      </c>
      <c r="B46" s="33" t="s">
        <v>396</v>
      </c>
      <c r="C46" s="63" t="s">
        <v>458</v>
      </c>
      <c r="D46" s="34"/>
      <c r="E46" s="64">
        <v>668574</v>
      </c>
      <c r="F46" s="65"/>
      <c r="G46" s="66">
        <v>0</v>
      </c>
      <c r="H46" s="67"/>
      <c r="I46" s="68">
        <v>0</v>
      </c>
      <c r="J46" s="67"/>
      <c r="K46" s="69">
        <v>0</v>
      </c>
      <c r="L46" s="67"/>
      <c r="M46" s="70">
        <v>0</v>
      </c>
      <c r="N46" s="65"/>
      <c r="O46" s="69">
        <v>5.9790000000000001</v>
      </c>
      <c r="P46" s="65"/>
      <c r="Q46" s="69">
        <v>0</v>
      </c>
      <c r="R46" s="71"/>
    </row>
    <row r="47" spans="1:18" ht="19.5" customHeight="1" x14ac:dyDescent="0.2">
      <c r="A47" s="62" t="s">
        <v>459</v>
      </c>
      <c r="B47" s="33" t="s">
        <v>396</v>
      </c>
      <c r="C47" s="63" t="s">
        <v>460</v>
      </c>
      <c r="D47" s="34"/>
      <c r="E47" s="64">
        <v>730786</v>
      </c>
      <c r="F47" s="65"/>
      <c r="G47" s="66">
        <v>0</v>
      </c>
      <c r="H47" s="67"/>
      <c r="I47" s="68">
        <v>0</v>
      </c>
      <c r="J47" s="67"/>
      <c r="K47" s="69">
        <v>0</v>
      </c>
      <c r="L47" s="67"/>
      <c r="M47" s="70">
        <v>0</v>
      </c>
      <c r="N47" s="65"/>
      <c r="O47" s="69">
        <v>6.1501000000000001</v>
      </c>
      <c r="P47" s="65"/>
      <c r="Q47" s="69">
        <v>0</v>
      </c>
      <c r="R47" s="71"/>
    </row>
    <row r="48" spans="1:18" ht="19.5" customHeight="1" x14ac:dyDescent="0.2">
      <c r="A48" s="62" t="s">
        <v>461</v>
      </c>
      <c r="B48" s="33" t="s">
        <v>396</v>
      </c>
      <c r="C48" s="63" t="s">
        <v>462</v>
      </c>
      <c r="D48" s="34"/>
      <c r="E48" s="64">
        <v>5125</v>
      </c>
      <c r="F48" s="65"/>
      <c r="G48" s="66">
        <v>11.076000000000001</v>
      </c>
      <c r="H48" s="67"/>
      <c r="I48" s="68">
        <v>56764.5</v>
      </c>
      <c r="J48" s="67"/>
      <c r="K48" s="69">
        <v>8.5044000000000004</v>
      </c>
      <c r="L48" s="67"/>
      <c r="M48" s="70">
        <v>43585.05</v>
      </c>
      <c r="N48" s="65"/>
      <c r="O48" s="69">
        <v>0.19600000000000001</v>
      </c>
      <c r="P48" s="65"/>
      <c r="Q48" s="69">
        <v>0.126</v>
      </c>
      <c r="R48" s="71"/>
    </row>
    <row r="49" spans="1:18" ht="19.5" customHeight="1" x14ac:dyDescent="0.2">
      <c r="A49" s="62" t="s">
        <v>464</v>
      </c>
      <c r="B49" s="33" t="s">
        <v>396</v>
      </c>
      <c r="C49" s="63" t="s">
        <v>465</v>
      </c>
      <c r="D49" s="34"/>
      <c r="E49" s="64">
        <v>2913917</v>
      </c>
      <c r="F49" s="65"/>
      <c r="G49" s="66">
        <v>1.6183000000000001</v>
      </c>
      <c r="H49" s="67"/>
      <c r="I49" s="68">
        <v>4715591.88</v>
      </c>
      <c r="J49" s="67"/>
      <c r="K49" s="69">
        <v>1.1928000000000001</v>
      </c>
      <c r="L49" s="67"/>
      <c r="M49" s="70">
        <v>3475720.2</v>
      </c>
      <c r="N49" s="65"/>
      <c r="O49" s="69">
        <v>0.59299999999999997</v>
      </c>
      <c r="P49" s="65"/>
      <c r="Q49" s="69">
        <v>10.047800000000001</v>
      </c>
      <c r="R49" s="71"/>
    </row>
    <row r="50" spans="1:18" ht="19.5" customHeight="1" x14ac:dyDescent="0.2">
      <c r="A50" s="62" t="s">
        <v>466</v>
      </c>
      <c r="B50" s="33" t="s">
        <v>396</v>
      </c>
      <c r="C50" s="63" t="s">
        <v>467</v>
      </c>
      <c r="D50" s="34"/>
      <c r="E50" s="64">
        <v>816419</v>
      </c>
      <c r="F50" s="65"/>
      <c r="G50" s="66">
        <v>0</v>
      </c>
      <c r="H50" s="67"/>
      <c r="I50" s="68">
        <v>0</v>
      </c>
      <c r="J50" s="67"/>
      <c r="K50" s="69">
        <v>0</v>
      </c>
      <c r="L50" s="67"/>
      <c r="M50" s="70">
        <v>0</v>
      </c>
      <c r="N50" s="65"/>
      <c r="O50" s="69">
        <v>3.0777000000000001</v>
      </c>
      <c r="P50" s="65"/>
      <c r="Q50" s="69">
        <v>0</v>
      </c>
      <c r="R50" s="71"/>
    </row>
    <row r="51" spans="1:18" ht="19.5" customHeight="1" x14ac:dyDescent="0.2">
      <c r="A51" s="62" t="s">
        <v>468</v>
      </c>
      <c r="B51" s="33" t="s">
        <v>396</v>
      </c>
      <c r="C51" s="63" t="s">
        <v>469</v>
      </c>
      <c r="D51" s="34"/>
      <c r="E51" s="64">
        <v>96297</v>
      </c>
      <c r="F51" s="65"/>
      <c r="G51" s="66">
        <v>0</v>
      </c>
      <c r="H51" s="67"/>
      <c r="I51" s="68">
        <v>0</v>
      </c>
      <c r="J51" s="67"/>
      <c r="K51" s="69">
        <v>0</v>
      </c>
      <c r="L51" s="67"/>
      <c r="M51" s="70">
        <v>0</v>
      </c>
      <c r="N51" s="65"/>
      <c r="O51" s="69">
        <v>5.6688999999999998</v>
      </c>
      <c r="P51" s="65"/>
      <c r="Q51" s="69">
        <v>0</v>
      </c>
      <c r="R51" s="71"/>
    </row>
    <row r="52" spans="1:18" ht="19.5" customHeight="1" x14ac:dyDescent="0.2">
      <c r="A52" s="62" t="s">
        <v>470</v>
      </c>
      <c r="B52" s="33" t="s">
        <v>396</v>
      </c>
      <c r="C52" s="63" t="s">
        <v>471</v>
      </c>
      <c r="D52" s="34"/>
      <c r="E52" s="64">
        <v>2186669</v>
      </c>
      <c r="F52" s="65"/>
      <c r="G52" s="66">
        <v>0.1</v>
      </c>
      <c r="H52" s="67"/>
      <c r="I52" s="68">
        <v>218666.9</v>
      </c>
      <c r="J52" s="67"/>
      <c r="K52" s="69">
        <v>0.1</v>
      </c>
      <c r="L52" s="67"/>
      <c r="M52" s="70">
        <v>218666.9</v>
      </c>
      <c r="N52" s="65"/>
      <c r="O52" s="69">
        <v>6.1327999999999996</v>
      </c>
      <c r="P52" s="65"/>
      <c r="Q52" s="69">
        <v>0.6321</v>
      </c>
      <c r="R52" s="71"/>
    </row>
    <row r="53" spans="1:18" ht="19.5" customHeight="1" x14ac:dyDescent="0.2">
      <c r="A53" s="62" t="s">
        <v>472</v>
      </c>
      <c r="B53" s="33" t="s">
        <v>396</v>
      </c>
      <c r="C53" s="63" t="s">
        <v>473</v>
      </c>
      <c r="D53" s="34"/>
      <c r="E53" s="64">
        <v>745562</v>
      </c>
      <c r="F53" s="65"/>
      <c r="G53" s="66">
        <v>0.20599999999999999</v>
      </c>
      <c r="H53" s="67"/>
      <c r="I53" s="68">
        <v>153585.76999999999</v>
      </c>
      <c r="J53" s="67"/>
      <c r="K53" s="69">
        <v>0.25</v>
      </c>
      <c r="L53" s="67"/>
      <c r="M53" s="70">
        <v>186390.5</v>
      </c>
      <c r="N53" s="65"/>
      <c r="O53" s="69">
        <v>6.1501000000000001</v>
      </c>
      <c r="P53" s="65"/>
      <c r="Q53" s="69">
        <v>0.53879999999999995</v>
      </c>
      <c r="R53" s="71"/>
    </row>
    <row r="54" spans="1:18" ht="19.5" customHeight="1" x14ac:dyDescent="0.2">
      <c r="A54" s="62" t="s">
        <v>474</v>
      </c>
      <c r="B54" s="33" t="s">
        <v>396</v>
      </c>
      <c r="C54" s="63" t="s">
        <v>475</v>
      </c>
      <c r="D54" s="34"/>
      <c r="E54" s="64">
        <v>553029</v>
      </c>
      <c r="F54" s="65"/>
      <c r="G54" s="66">
        <v>0</v>
      </c>
      <c r="H54" s="67"/>
      <c r="I54" s="68">
        <v>0</v>
      </c>
      <c r="J54" s="67"/>
      <c r="K54" s="69">
        <v>0</v>
      </c>
      <c r="L54" s="67"/>
      <c r="M54" s="70">
        <v>0</v>
      </c>
      <c r="N54" s="65"/>
      <c r="O54" s="69">
        <v>5.7253999999999996</v>
      </c>
      <c r="P54" s="65"/>
      <c r="Q54" s="69">
        <v>0</v>
      </c>
      <c r="R54" s="71"/>
    </row>
    <row r="55" spans="1:18" ht="19.5" customHeight="1" x14ac:dyDescent="0.2">
      <c r="A55" s="62" t="s">
        <v>477</v>
      </c>
      <c r="B55" s="33" t="s">
        <v>396</v>
      </c>
      <c r="C55" s="63" t="s">
        <v>852</v>
      </c>
      <c r="D55" s="34"/>
      <c r="E55" s="64">
        <v>31330</v>
      </c>
      <c r="F55" s="65"/>
      <c r="G55" s="66">
        <v>0.29089999999999999</v>
      </c>
      <c r="H55" s="67"/>
      <c r="I55" s="68">
        <v>9113.9</v>
      </c>
      <c r="J55" s="67"/>
      <c r="K55" s="69">
        <v>0.16420000000000001</v>
      </c>
      <c r="L55" s="67"/>
      <c r="M55" s="70">
        <v>5144.3900000000003</v>
      </c>
      <c r="N55" s="65"/>
      <c r="O55" s="69">
        <v>2.9811999999999999</v>
      </c>
      <c r="P55" s="65"/>
      <c r="Q55" s="69">
        <v>1.49E-2</v>
      </c>
      <c r="R55" s="71"/>
    </row>
    <row r="56" spans="1:18" ht="19.5" customHeight="1" x14ac:dyDescent="0.2">
      <c r="A56" s="62" t="s">
        <v>478</v>
      </c>
      <c r="B56" s="33"/>
      <c r="C56" s="63"/>
      <c r="D56" s="34" t="s">
        <v>479</v>
      </c>
      <c r="E56" s="64"/>
      <c r="F56" s="65" t="s">
        <v>480</v>
      </c>
      <c r="G56" s="66"/>
      <c r="H56" s="67" t="s">
        <v>481</v>
      </c>
      <c r="I56" s="68"/>
      <c r="J56" s="67" t="s">
        <v>482</v>
      </c>
      <c r="K56" s="69"/>
      <c r="L56" s="67" t="s">
        <v>483</v>
      </c>
      <c r="M56" s="70"/>
      <c r="N56" s="65" t="s">
        <v>484</v>
      </c>
      <c r="O56" s="69"/>
      <c r="P56" s="65" t="s">
        <v>485</v>
      </c>
      <c r="Q56" s="69"/>
      <c r="R56" s="71"/>
    </row>
    <row r="57" spans="1:18" ht="19.5" customHeight="1" x14ac:dyDescent="0.2">
      <c r="A57" s="62" t="s">
        <v>486</v>
      </c>
      <c r="B57" s="33"/>
      <c r="C57" s="63"/>
      <c r="D57" s="34" t="s">
        <v>487</v>
      </c>
      <c r="E57" s="64"/>
      <c r="F57" s="65" t="s">
        <v>488</v>
      </c>
      <c r="G57" s="66"/>
      <c r="H57" s="67" t="s">
        <v>489</v>
      </c>
      <c r="I57" s="68"/>
      <c r="J57" s="67" t="s">
        <v>490</v>
      </c>
      <c r="K57" s="69"/>
      <c r="L57" s="67" t="s">
        <v>491</v>
      </c>
      <c r="M57" s="70"/>
      <c r="N57" s="65" t="s">
        <v>492</v>
      </c>
      <c r="O57" s="69"/>
      <c r="P57" s="65" t="s">
        <v>493</v>
      </c>
      <c r="Q57" s="69"/>
      <c r="R57" s="71"/>
    </row>
    <row r="58" spans="1:18" ht="19.5" customHeight="1" x14ac:dyDescent="0.2">
      <c r="A58" s="62" t="s">
        <v>494</v>
      </c>
      <c r="B58" s="33"/>
      <c r="C58" s="63"/>
      <c r="D58" s="34" t="s">
        <v>495</v>
      </c>
      <c r="E58" s="64"/>
      <c r="F58" s="65" t="s">
        <v>496</v>
      </c>
      <c r="G58" s="66"/>
      <c r="H58" s="67" t="s">
        <v>497</v>
      </c>
      <c r="I58" s="68">
        <v>19166974.620000001</v>
      </c>
      <c r="J58" s="67" t="s">
        <v>498</v>
      </c>
      <c r="K58" s="69"/>
      <c r="L58" s="67" t="s">
        <v>499</v>
      </c>
      <c r="M58" s="70">
        <v>17000518.949999999</v>
      </c>
      <c r="N58" s="65" t="s">
        <v>500</v>
      </c>
      <c r="O58" s="69"/>
      <c r="P58" s="65" t="s">
        <v>501</v>
      </c>
      <c r="Q58" s="69">
        <v>49.146000000000001</v>
      </c>
      <c r="R58" s="71"/>
    </row>
    <row r="59" spans="1:18" ht="19.5" customHeight="1" x14ac:dyDescent="0.2">
      <c r="A59" s="62" t="s">
        <v>502</v>
      </c>
      <c r="B59" s="33"/>
      <c r="C59" s="63"/>
      <c r="D59" s="34" t="s">
        <v>503</v>
      </c>
      <c r="E59" s="64"/>
      <c r="F59" s="65" t="s">
        <v>504</v>
      </c>
      <c r="G59" s="66"/>
      <c r="H59" s="67" t="s">
        <v>505</v>
      </c>
      <c r="I59" s="68"/>
      <c r="J59" s="67" t="s">
        <v>506</v>
      </c>
      <c r="K59" s="69"/>
      <c r="L59" s="67" t="s">
        <v>507</v>
      </c>
      <c r="M59" s="70"/>
      <c r="N59" s="65" t="s">
        <v>508</v>
      </c>
      <c r="O59" s="69"/>
      <c r="P59" s="65" t="s">
        <v>509</v>
      </c>
      <c r="Q59" s="69"/>
      <c r="R59" s="71"/>
    </row>
    <row r="60" spans="1:18" ht="19.5" customHeight="1" x14ac:dyDescent="0.2">
      <c r="A60" s="62" t="s">
        <v>387</v>
      </c>
      <c r="B60" s="33"/>
      <c r="C60" s="63"/>
      <c r="D60" s="34" t="s">
        <v>510</v>
      </c>
      <c r="E60" s="64"/>
      <c r="F60" s="65" t="s">
        <v>511</v>
      </c>
      <c r="G60" s="66"/>
      <c r="H60" s="67" t="s">
        <v>512</v>
      </c>
      <c r="I60" s="68">
        <v>4225706.67</v>
      </c>
      <c r="J60" s="67" t="s">
        <v>513</v>
      </c>
      <c r="K60" s="69"/>
      <c r="L60" s="67" t="s">
        <v>514</v>
      </c>
      <c r="M60" s="70">
        <v>4100742.78</v>
      </c>
      <c r="N60" s="65" t="s">
        <v>515</v>
      </c>
      <c r="O60" s="69"/>
      <c r="P60" s="65" t="s">
        <v>516</v>
      </c>
      <c r="Q60" s="69">
        <v>11.854699999999999</v>
      </c>
      <c r="R60" s="71"/>
    </row>
    <row r="61" spans="1:18" ht="19.5" customHeight="1" x14ac:dyDescent="0.2">
      <c r="A61" s="62" t="s">
        <v>517</v>
      </c>
      <c r="B61" s="33" t="s">
        <v>396</v>
      </c>
      <c r="C61" s="63" t="s">
        <v>518</v>
      </c>
      <c r="D61" s="34"/>
      <c r="E61" s="64">
        <v>2054</v>
      </c>
      <c r="F61" s="65"/>
      <c r="G61" s="66">
        <v>0</v>
      </c>
      <c r="H61" s="67"/>
      <c r="I61" s="68">
        <v>0</v>
      </c>
      <c r="J61" s="67"/>
      <c r="K61" s="69">
        <v>0</v>
      </c>
      <c r="L61" s="67"/>
      <c r="M61" s="70">
        <v>0</v>
      </c>
      <c r="N61" s="65"/>
      <c r="O61" s="69">
        <v>0.2858</v>
      </c>
      <c r="P61" s="65"/>
      <c r="Q61" s="69">
        <v>0</v>
      </c>
      <c r="R61" s="71"/>
    </row>
    <row r="62" spans="1:18" ht="19.5" customHeight="1" x14ac:dyDescent="0.2">
      <c r="A62" s="62" t="s">
        <v>519</v>
      </c>
      <c r="B62" s="33" t="s">
        <v>396</v>
      </c>
      <c r="C62" s="63" t="s">
        <v>520</v>
      </c>
      <c r="D62" s="34"/>
      <c r="E62" s="64">
        <v>1140</v>
      </c>
      <c r="F62" s="65"/>
      <c r="G62" s="66">
        <v>161.53110000000001</v>
      </c>
      <c r="H62" s="67"/>
      <c r="I62" s="68">
        <v>184145.42</v>
      </c>
      <c r="J62" s="67"/>
      <c r="K62" s="69">
        <v>160.13659999999999</v>
      </c>
      <c r="L62" s="67"/>
      <c r="M62" s="70">
        <v>182555.74</v>
      </c>
      <c r="N62" s="65"/>
      <c r="O62" s="69">
        <v>0</v>
      </c>
      <c r="P62" s="65"/>
      <c r="Q62" s="69">
        <v>0.52769999999999995</v>
      </c>
      <c r="R62" s="71"/>
    </row>
    <row r="63" spans="1:18" ht="19.5" customHeight="1" x14ac:dyDescent="0.2">
      <c r="A63" s="62" t="s">
        <v>953</v>
      </c>
      <c r="B63" s="33" t="s">
        <v>396</v>
      </c>
      <c r="C63" s="63" t="s">
        <v>954</v>
      </c>
      <c r="D63" s="34"/>
      <c r="E63" s="64">
        <v>3900</v>
      </c>
      <c r="F63" s="65"/>
      <c r="G63" s="66">
        <v>87.046700000000001</v>
      </c>
      <c r="H63" s="67"/>
      <c r="I63" s="68">
        <v>339481.96</v>
      </c>
      <c r="J63" s="67"/>
      <c r="K63" s="69">
        <v>88.062200000000004</v>
      </c>
      <c r="L63" s="67"/>
      <c r="M63" s="70">
        <v>343442.63</v>
      </c>
      <c r="N63" s="65"/>
      <c r="O63" s="69">
        <v>5.9999999999999995E-4</v>
      </c>
      <c r="P63" s="65"/>
      <c r="Q63" s="69">
        <v>0.99280000000000002</v>
      </c>
      <c r="R63" s="71"/>
    </row>
    <row r="64" spans="1:18" ht="19.5" customHeight="1" x14ac:dyDescent="0.2">
      <c r="A64" s="62" t="s">
        <v>521</v>
      </c>
      <c r="B64" s="33" t="s">
        <v>396</v>
      </c>
      <c r="C64" s="63" t="s">
        <v>522</v>
      </c>
      <c r="D64" s="34"/>
      <c r="E64" s="64">
        <v>2220</v>
      </c>
      <c r="F64" s="65"/>
      <c r="G64" s="66">
        <v>258.35070000000002</v>
      </c>
      <c r="H64" s="67"/>
      <c r="I64" s="68">
        <v>573538.55000000005</v>
      </c>
      <c r="J64" s="67"/>
      <c r="K64" s="69">
        <v>259.01740000000001</v>
      </c>
      <c r="L64" s="67"/>
      <c r="M64" s="70">
        <v>575018.56000000006</v>
      </c>
      <c r="N64" s="65"/>
      <c r="O64" s="69">
        <v>2.0000000000000001E-4</v>
      </c>
      <c r="P64" s="65"/>
      <c r="Q64" s="69">
        <v>1.6623000000000001</v>
      </c>
      <c r="R64" s="71"/>
    </row>
    <row r="65" spans="1:19" ht="19.5" customHeight="1" x14ac:dyDescent="0.2">
      <c r="A65" s="62" t="s">
        <v>523</v>
      </c>
      <c r="B65" s="33" t="s">
        <v>396</v>
      </c>
      <c r="C65" s="63" t="s">
        <v>524</v>
      </c>
      <c r="D65" s="34"/>
      <c r="E65" s="64">
        <v>23735</v>
      </c>
      <c r="F65" s="65"/>
      <c r="G65" s="66">
        <v>24.449100000000001</v>
      </c>
      <c r="H65" s="67"/>
      <c r="I65" s="68">
        <v>580299.65</v>
      </c>
      <c r="J65" s="67"/>
      <c r="K65" s="69">
        <v>24.252300000000002</v>
      </c>
      <c r="L65" s="67"/>
      <c r="M65" s="70">
        <v>575628.15</v>
      </c>
      <c r="N65" s="65"/>
      <c r="O65" s="69">
        <v>0.51</v>
      </c>
      <c r="P65" s="65"/>
      <c r="Q65" s="69">
        <v>1.6640999999999999</v>
      </c>
      <c r="R65" s="71"/>
    </row>
    <row r="66" spans="1:19" ht="19.5" customHeight="1" x14ac:dyDescent="0.2">
      <c r="A66" s="62" t="s">
        <v>525</v>
      </c>
      <c r="B66" s="33" t="s">
        <v>396</v>
      </c>
      <c r="C66" s="63" t="s">
        <v>526</v>
      </c>
      <c r="D66" s="34"/>
      <c r="E66" s="64">
        <v>444</v>
      </c>
      <c r="F66" s="65"/>
      <c r="G66" s="66">
        <v>20.390799999999999</v>
      </c>
      <c r="H66" s="67"/>
      <c r="I66" s="68">
        <v>9053.52</v>
      </c>
      <c r="J66" s="67"/>
      <c r="K66" s="69">
        <v>27.877099999999999</v>
      </c>
      <c r="L66" s="67"/>
      <c r="M66" s="70">
        <v>12377.45</v>
      </c>
      <c r="N66" s="65"/>
      <c r="O66" s="69">
        <v>2.0000000000000001E-4</v>
      </c>
      <c r="P66" s="65"/>
      <c r="Q66" s="69">
        <v>3.5799999999999998E-2</v>
      </c>
      <c r="R66" s="71"/>
    </row>
    <row r="67" spans="1:19" ht="19.5" customHeight="1" x14ac:dyDescent="0.2">
      <c r="A67" s="62" t="s">
        <v>527</v>
      </c>
      <c r="B67" s="33" t="s">
        <v>396</v>
      </c>
      <c r="C67" s="63" t="s">
        <v>528</v>
      </c>
      <c r="D67" s="34"/>
      <c r="E67" s="64">
        <v>10976</v>
      </c>
      <c r="F67" s="65"/>
      <c r="G67" s="66">
        <v>27.973199999999999</v>
      </c>
      <c r="H67" s="67"/>
      <c r="I67" s="68">
        <v>307033.84000000003</v>
      </c>
      <c r="J67" s="67"/>
      <c r="K67" s="69">
        <v>26.367100000000001</v>
      </c>
      <c r="L67" s="67"/>
      <c r="M67" s="70">
        <v>289405.15000000002</v>
      </c>
      <c r="N67" s="65"/>
      <c r="O67" s="69">
        <v>0.53800000000000003</v>
      </c>
      <c r="P67" s="65"/>
      <c r="Q67" s="69">
        <v>0.83660000000000001</v>
      </c>
      <c r="R67" s="71"/>
    </row>
    <row r="68" spans="1:19" ht="19.5" customHeight="1" x14ac:dyDescent="0.2">
      <c r="A68" s="62" t="s">
        <v>529</v>
      </c>
      <c r="B68" s="33" t="s">
        <v>396</v>
      </c>
      <c r="C68" s="63" t="s">
        <v>874</v>
      </c>
      <c r="D68" s="34"/>
      <c r="E68" s="64">
        <v>63136</v>
      </c>
      <c r="F68" s="65"/>
      <c r="G68" s="66">
        <v>7.9151999999999996</v>
      </c>
      <c r="H68" s="67"/>
      <c r="I68" s="68">
        <v>499733.31</v>
      </c>
      <c r="J68" s="67"/>
      <c r="K68" s="69">
        <v>8.2927</v>
      </c>
      <c r="L68" s="67"/>
      <c r="M68" s="70">
        <v>523569.12</v>
      </c>
      <c r="N68" s="65"/>
      <c r="O68" s="69"/>
      <c r="P68" s="65"/>
      <c r="Q68" s="69">
        <v>1.5136000000000001</v>
      </c>
      <c r="R68" s="71"/>
    </row>
    <row r="69" spans="1:19" ht="19.5" customHeight="1" x14ac:dyDescent="0.2">
      <c r="A69" s="62" t="s">
        <v>530</v>
      </c>
      <c r="B69" s="33" t="s">
        <v>396</v>
      </c>
      <c r="C69" s="63" t="s">
        <v>531</v>
      </c>
      <c r="D69" s="34"/>
      <c r="E69" s="64">
        <v>270066</v>
      </c>
      <c r="F69" s="65"/>
      <c r="G69" s="66">
        <v>3.7161</v>
      </c>
      <c r="H69" s="67"/>
      <c r="I69" s="68">
        <v>1003586.05</v>
      </c>
      <c r="J69" s="67"/>
      <c r="K69" s="69">
        <v>3.5009000000000001</v>
      </c>
      <c r="L69" s="67"/>
      <c r="M69" s="70">
        <v>945483.7</v>
      </c>
      <c r="N69" s="65"/>
      <c r="O69" s="69">
        <v>0.57130000000000003</v>
      </c>
      <c r="P69" s="65"/>
      <c r="Q69" s="69">
        <v>2.7332999999999998</v>
      </c>
      <c r="R69" s="71"/>
    </row>
    <row r="70" spans="1:19" ht="19.5" customHeight="1" x14ac:dyDescent="0.2">
      <c r="A70" s="62" t="s">
        <v>532</v>
      </c>
      <c r="B70" s="33" t="s">
        <v>396</v>
      </c>
      <c r="C70" s="63" t="s">
        <v>533</v>
      </c>
      <c r="D70" s="34"/>
      <c r="E70" s="64">
        <v>1005</v>
      </c>
      <c r="F70" s="65"/>
      <c r="G70" s="66">
        <v>227.6977</v>
      </c>
      <c r="H70" s="67"/>
      <c r="I70" s="68">
        <v>228836.22</v>
      </c>
      <c r="J70" s="67"/>
      <c r="K70" s="69">
        <v>213.06809999999999</v>
      </c>
      <c r="L70" s="67"/>
      <c r="M70" s="70">
        <v>214133.46</v>
      </c>
      <c r="N70" s="65"/>
      <c r="O70" s="69">
        <v>5.0000000000000001E-4</v>
      </c>
      <c r="P70" s="65"/>
      <c r="Q70" s="69">
        <v>0.61899999999999999</v>
      </c>
      <c r="R70" s="71"/>
    </row>
    <row r="71" spans="1:19" ht="19.5" customHeight="1" x14ac:dyDescent="0.2">
      <c r="A71" s="62" t="s">
        <v>534</v>
      </c>
      <c r="B71" s="33" t="s">
        <v>396</v>
      </c>
      <c r="C71" s="63" t="s">
        <v>535</v>
      </c>
      <c r="D71" s="34"/>
      <c r="E71" s="64">
        <v>7410</v>
      </c>
      <c r="F71" s="65"/>
      <c r="G71" s="66">
        <v>67.476100000000002</v>
      </c>
      <c r="H71" s="67"/>
      <c r="I71" s="68">
        <v>499998.16</v>
      </c>
      <c r="J71" s="67"/>
      <c r="K71" s="69">
        <v>59.261600000000001</v>
      </c>
      <c r="L71" s="67"/>
      <c r="M71" s="70">
        <v>439128.82</v>
      </c>
      <c r="N71" s="65"/>
      <c r="O71" s="69">
        <v>3.2599999999999997E-2</v>
      </c>
      <c r="P71" s="65"/>
      <c r="Q71" s="69">
        <v>1.2695000000000001</v>
      </c>
      <c r="R71" s="71"/>
    </row>
    <row r="72" spans="1:19" ht="19.5" customHeight="1" x14ac:dyDescent="0.2">
      <c r="A72" s="62" t="s">
        <v>478</v>
      </c>
      <c r="B72" s="33"/>
      <c r="C72" s="63"/>
      <c r="D72" s="34" t="s">
        <v>536</v>
      </c>
      <c r="E72" s="64"/>
      <c r="F72" s="65" t="s">
        <v>537</v>
      </c>
      <c r="G72" s="66"/>
      <c r="H72" s="67" t="s">
        <v>538</v>
      </c>
      <c r="I72" s="68"/>
      <c r="J72" s="67" t="s">
        <v>539</v>
      </c>
      <c r="K72" s="69"/>
      <c r="L72" s="67" t="s">
        <v>540</v>
      </c>
      <c r="M72" s="70"/>
      <c r="N72" s="65" t="s">
        <v>541</v>
      </c>
      <c r="O72" s="69"/>
      <c r="P72" s="65" t="s">
        <v>542</v>
      </c>
      <c r="Q72" s="69"/>
      <c r="R72" s="71"/>
    </row>
    <row r="73" spans="1:19" ht="19.5" customHeight="1" x14ac:dyDescent="0.2">
      <c r="A73" s="62" t="s">
        <v>486</v>
      </c>
      <c r="B73" s="33"/>
      <c r="C73" s="63"/>
      <c r="D73" s="34" t="s">
        <v>543</v>
      </c>
      <c r="E73" s="64"/>
      <c r="F73" s="65" t="s">
        <v>35</v>
      </c>
      <c r="G73" s="66"/>
      <c r="H73" s="67" t="s">
        <v>544</v>
      </c>
      <c r="I73" s="68"/>
      <c r="J73" s="67" t="s">
        <v>545</v>
      </c>
      <c r="K73" s="69"/>
      <c r="L73" s="67" t="s">
        <v>546</v>
      </c>
      <c r="M73" s="70"/>
      <c r="N73" s="65" t="s">
        <v>547</v>
      </c>
      <c r="O73" s="69"/>
      <c r="P73" s="65" t="s">
        <v>548</v>
      </c>
      <c r="Q73" s="69"/>
      <c r="R73" s="71"/>
    </row>
    <row r="74" spans="1:19" ht="19.5" customHeight="1" x14ac:dyDescent="0.2">
      <c r="A74" s="62" t="s">
        <v>549</v>
      </c>
      <c r="B74" s="33"/>
      <c r="C74" s="63"/>
      <c r="D74" s="34" t="s">
        <v>550</v>
      </c>
      <c r="E74" s="64"/>
      <c r="F74" s="65" t="s">
        <v>36</v>
      </c>
      <c r="G74" s="66"/>
      <c r="H74" s="67" t="s">
        <v>551</v>
      </c>
      <c r="I74" s="68">
        <v>4225706.67</v>
      </c>
      <c r="J74" s="67" t="s">
        <v>552</v>
      </c>
      <c r="K74" s="69"/>
      <c r="L74" s="67" t="s">
        <v>553</v>
      </c>
      <c r="M74" s="70">
        <v>4100742.78</v>
      </c>
      <c r="N74" s="65" t="s">
        <v>554</v>
      </c>
      <c r="O74" s="69"/>
      <c r="P74" s="65" t="s">
        <v>555</v>
      </c>
      <c r="Q74" s="69">
        <v>11.854699999999999</v>
      </c>
      <c r="R74" s="71"/>
    </row>
    <row r="75" spans="1:19" ht="19.5" customHeight="1" x14ac:dyDescent="0.2">
      <c r="A75" s="62" t="s">
        <v>556</v>
      </c>
      <c r="B75" s="33"/>
      <c r="C75" s="63"/>
      <c r="D75" s="34" t="s">
        <v>557</v>
      </c>
      <c r="E75" s="64"/>
      <c r="F75" s="65" t="s">
        <v>558</v>
      </c>
      <c r="G75" s="66"/>
      <c r="H75" s="67" t="s">
        <v>559</v>
      </c>
      <c r="I75" s="68">
        <v>23392681.300000001</v>
      </c>
      <c r="J75" s="67" t="s">
        <v>560</v>
      </c>
      <c r="K75" s="69"/>
      <c r="L75" s="67" t="s">
        <v>561</v>
      </c>
      <c r="M75" s="170">
        <v>21101261.739999998</v>
      </c>
      <c r="N75" s="65" t="s">
        <v>562</v>
      </c>
      <c r="O75" s="69"/>
      <c r="P75" s="65" t="s">
        <v>563</v>
      </c>
      <c r="Q75" s="69">
        <v>61.000700000000002</v>
      </c>
      <c r="R75" s="71"/>
    </row>
    <row r="76" spans="1:19" ht="17.25" customHeight="1" x14ac:dyDescent="0.2">
      <c r="A76" s="72" t="s">
        <v>564</v>
      </c>
      <c r="B76" s="72"/>
      <c r="C76" s="72"/>
      <c r="D76" s="73"/>
      <c r="E76" s="74"/>
      <c r="F76" s="75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7"/>
      <c r="R76" s="78"/>
    </row>
    <row r="77" spans="1:19" ht="10.5" customHeight="1" x14ac:dyDescent="0.2">
      <c r="A77" s="72" t="s">
        <v>565</v>
      </c>
      <c r="B77" s="72"/>
      <c r="C77" s="72"/>
      <c r="D77" s="73"/>
      <c r="E77" s="74"/>
      <c r="F77" s="75"/>
      <c r="G77" s="76"/>
      <c r="H77" s="75"/>
      <c r="I77" s="79"/>
      <c r="J77" s="75"/>
      <c r="K77" s="76"/>
      <c r="L77" s="80"/>
      <c r="M77" s="79"/>
      <c r="N77" s="75"/>
      <c r="O77" s="77"/>
      <c r="P77" s="75"/>
      <c r="Q77" s="77"/>
      <c r="R77" s="78"/>
    </row>
    <row r="78" spans="1:19" ht="15.75" customHeight="1" x14ac:dyDescent="0.2">
      <c r="A78" s="72" t="s">
        <v>566</v>
      </c>
      <c r="B78" s="72"/>
      <c r="C78" s="72"/>
      <c r="D78" s="73"/>
      <c r="E78" s="74"/>
      <c r="F78" s="75"/>
      <c r="G78" s="76"/>
      <c r="H78" s="75"/>
      <c r="I78" s="79"/>
      <c r="J78" s="75"/>
      <c r="K78" s="76"/>
      <c r="L78" s="80"/>
      <c r="M78" s="79"/>
      <c r="N78" s="75"/>
      <c r="O78" s="77"/>
      <c r="P78" s="75"/>
      <c r="Q78" s="77"/>
      <c r="R78" s="78"/>
    </row>
    <row r="79" spans="1:19" ht="21.75" customHeight="1" x14ac:dyDescent="0.2">
      <c r="A79" s="72"/>
      <c r="B79" s="72"/>
      <c r="C79" s="72"/>
      <c r="D79" s="73"/>
      <c r="E79" s="74"/>
      <c r="F79" s="75"/>
      <c r="G79" s="76"/>
      <c r="H79" s="75"/>
      <c r="I79" s="79"/>
      <c r="J79" s="75"/>
      <c r="K79" s="76"/>
      <c r="L79" s="80"/>
      <c r="M79" s="79"/>
      <c r="N79" s="75"/>
      <c r="O79" s="77"/>
      <c r="P79" s="75"/>
      <c r="Q79" s="77"/>
      <c r="R79" s="78"/>
    </row>
    <row r="80" spans="1:19" x14ac:dyDescent="0.2">
      <c r="F80" s="48"/>
      <c r="H80" s="47"/>
      <c r="J80" s="47"/>
      <c r="N80" s="48"/>
      <c r="P80" s="48"/>
      <c r="R80" s="81" t="e">
        <f>#REF!-85736322.07</f>
        <v>#REF!</v>
      </c>
      <c r="S80" s="81" t="e">
        <f>#REF!-85736322.07</f>
        <v>#REF!</v>
      </c>
    </row>
    <row r="81" spans="1:16" ht="26.25" customHeight="1" x14ac:dyDescent="0.2">
      <c r="A81" s="82" t="s">
        <v>83</v>
      </c>
      <c r="E81" s="83" t="s">
        <v>85</v>
      </c>
      <c r="H81" s="47"/>
      <c r="I81" s="48" t="s">
        <v>84</v>
      </c>
      <c r="J81" s="48"/>
      <c r="L81" s="48"/>
      <c r="M81" s="191" t="s">
        <v>86</v>
      </c>
      <c r="N81" s="191"/>
      <c r="O81" s="191"/>
      <c r="P81" s="49"/>
    </row>
    <row r="82" spans="1:16" ht="24.75" customHeight="1" x14ac:dyDescent="0.2">
      <c r="A82" s="173" t="s">
        <v>981</v>
      </c>
      <c r="E82" s="84" t="s">
        <v>873</v>
      </c>
      <c r="I82" s="29"/>
      <c r="M82" s="186" t="s">
        <v>365</v>
      </c>
      <c r="N82" s="186"/>
      <c r="O82" s="186"/>
      <c r="P82" s="85"/>
    </row>
    <row r="83" spans="1:16" ht="30.75" customHeight="1" x14ac:dyDescent="0.2">
      <c r="M83" s="85"/>
      <c r="N83" s="85"/>
      <c r="O83" s="86"/>
      <c r="P83" s="85"/>
    </row>
    <row r="85" spans="1:16" x14ac:dyDescent="0.2">
      <c r="B85" s="87"/>
    </row>
    <row r="86" spans="1:16" x14ac:dyDescent="0.2">
      <c r="C86" s="88"/>
      <c r="D86" s="89"/>
      <c r="E86" s="74"/>
      <c r="F86" s="90"/>
      <c r="G86" s="91"/>
      <c r="H86" s="90"/>
      <c r="J86" s="90"/>
      <c r="K86" s="91"/>
      <c r="L86" s="90"/>
    </row>
    <row r="87" spans="1:16" x14ac:dyDescent="0.2">
      <c r="C87" s="88"/>
      <c r="D87" s="89"/>
      <c r="E87" s="74"/>
      <c r="F87" s="90"/>
      <c r="G87" s="91"/>
      <c r="H87" s="90"/>
      <c r="J87" s="90"/>
      <c r="K87" s="91"/>
      <c r="L87" s="90"/>
    </row>
    <row r="88" spans="1:16" x14ac:dyDescent="0.2">
      <c r="B88" s="188"/>
      <c r="C88" s="188"/>
      <c r="D88" s="188"/>
      <c r="E88" s="188"/>
      <c r="F88" s="90"/>
      <c r="G88" s="91"/>
      <c r="H88" s="90"/>
      <c r="I88" s="90"/>
      <c r="J88" s="90"/>
      <c r="K88" s="91"/>
      <c r="L88" s="90"/>
      <c r="M88" s="90"/>
    </row>
    <row r="89" spans="1:16" x14ac:dyDescent="0.2">
      <c r="B89" s="188"/>
      <c r="C89" s="188"/>
      <c r="D89" s="188"/>
      <c r="E89" s="188"/>
      <c r="F89" s="90"/>
      <c r="G89" s="91"/>
      <c r="H89" s="90"/>
      <c r="I89" s="90"/>
      <c r="J89" s="90"/>
      <c r="K89" s="91"/>
      <c r="L89" s="90"/>
      <c r="M89" s="90"/>
    </row>
    <row r="90" spans="1:16" x14ac:dyDescent="0.2">
      <c r="B90" s="188"/>
      <c r="C90" s="188"/>
      <c r="D90" s="188"/>
      <c r="E90" s="188"/>
      <c r="K90" s="91"/>
      <c r="L90" s="90"/>
      <c r="M90" s="90"/>
    </row>
    <row r="91" spans="1:16" x14ac:dyDescent="0.2">
      <c r="K91" s="91"/>
      <c r="L91" s="90"/>
      <c r="M91" s="90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81:O81"/>
    <mergeCell ref="M82:O82"/>
    <mergeCell ref="B88:E90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5"/>
  <sheetViews>
    <sheetView view="pageBreakPreview" zoomScaleNormal="100" zoomScaleSheetLayoutView="100" workbookViewId="0">
      <selection activeCell="E27" sqref="E27"/>
    </sheetView>
  </sheetViews>
  <sheetFormatPr defaultColWidth="8" defaultRowHeight="12.75" customHeight="1" x14ac:dyDescent="0.2"/>
  <cols>
    <col min="1" max="1" width="18.85546875" style="29" customWidth="1"/>
    <col min="2" max="2" width="13.28515625" style="29" customWidth="1"/>
    <col min="3" max="3" width="10.140625" style="29" customWidth="1"/>
    <col min="4" max="4" width="5.140625" style="29" customWidth="1"/>
    <col min="5" max="5" width="14.7109375" style="29" customWidth="1"/>
    <col min="6" max="6" width="4.85546875" style="29" customWidth="1"/>
    <col min="7" max="7" width="15.7109375" style="29" customWidth="1"/>
    <col min="8" max="8" width="5" style="29" customWidth="1"/>
    <col min="9" max="9" width="16.140625" style="29" customWidth="1"/>
    <col min="10" max="10" width="4.85546875" style="29" customWidth="1"/>
    <col min="11" max="11" width="12.140625" style="29" customWidth="1"/>
    <col min="12" max="12" width="4.140625" style="29" customWidth="1"/>
    <col min="13" max="13" width="13.140625" style="29" customWidth="1"/>
    <col min="14" max="14" width="11.140625" style="29" customWidth="1"/>
    <col min="15" max="15" width="14.85546875" style="29" hidden="1" customWidth="1"/>
    <col min="16" max="256" width="9.140625" style="29" customWidth="1"/>
    <col min="257" max="16384" width="8" style="43"/>
  </cols>
  <sheetData>
    <row r="1" spans="1:13" x14ac:dyDescent="0.2">
      <c r="A1" s="29" t="str">
        <f>'[1]1'!A1</f>
        <v xml:space="preserve">Naziv investicionog fonda: </v>
      </c>
      <c r="C1" s="29" t="s">
        <v>851</v>
      </c>
    </row>
    <row r="2" spans="1:13" x14ac:dyDescent="0.2">
      <c r="A2" s="29" t="str">
        <f>'[1]1'!A2</f>
        <v xml:space="preserve">Registarski broj investicionog fonda: </v>
      </c>
    </row>
    <row r="3" spans="1:13" x14ac:dyDescent="0.2">
      <c r="A3" s="29" t="str">
        <f>'[1]1'!A3</f>
        <v>Naziv društva za upravljanje investicionim fondom: Društvo za upravljanje investicionim fondovima Kristal invest A.D. Banja Luka</v>
      </c>
    </row>
    <row r="4" spans="1:13" x14ac:dyDescent="0.2">
      <c r="A4" s="29" t="str">
        <f>'[1]1'!A4</f>
        <v>Matični broj društva za upravljanje investicionim fondom: 01935615</v>
      </c>
    </row>
    <row r="5" spans="1:13" x14ac:dyDescent="0.2">
      <c r="A5" s="29" t="str">
        <f>'[1]1'!A5</f>
        <v>JIB društva za upravljanje investicionim fondom: 4400819920004</v>
      </c>
    </row>
    <row r="6" spans="1:13" x14ac:dyDescent="0.2">
      <c r="A6" s="29" t="str">
        <f>'[1]1'!A6</f>
        <v>JIB zatvorenog investicionog fonda: JP-M-7</v>
      </c>
    </row>
    <row r="7" spans="1:13" x14ac:dyDescent="0.2">
      <c r="A7" s="188" t="s">
        <v>567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</row>
    <row r="8" spans="1:13" x14ac:dyDescent="0.2">
      <c r="A8" s="188" t="s">
        <v>958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</row>
    <row r="9" spans="1:13" x14ac:dyDescent="0.2">
      <c r="A9" s="59" t="s">
        <v>568</v>
      </c>
    </row>
    <row r="10" spans="1:13" ht="17.25" customHeight="1" x14ac:dyDescent="0.2">
      <c r="A10" s="203" t="s">
        <v>368</v>
      </c>
      <c r="B10" s="204"/>
      <c r="C10" s="205"/>
      <c r="D10" s="200" t="s">
        <v>342</v>
      </c>
      <c r="E10" s="200" t="s">
        <v>569</v>
      </c>
      <c r="F10" s="200" t="s">
        <v>342</v>
      </c>
      <c r="G10" s="200" t="s">
        <v>570</v>
      </c>
      <c r="H10" s="200" t="s">
        <v>571</v>
      </c>
      <c r="I10" s="200" t="s">
        <v>373</v>
      </c>
      <c r="J10" s="200" t="s">
        <v>342</v>
      </c>
      <c r="K10" s="200" t="s">
        <v>572</v>
      </c>
      <c r="L10" s="200" t="s">
        <v>342</v>
      </c>
      <c r="M10" s="200" t="s">
        <v>375</v>
      </c>
    </row>
    <row r="11" spans="1:13" ht="82.5" customHeight="1" x14ac:dyDescent="0.2">
      <c r="A11" s="33" t="s">
        <v>376</v>
      </c>
      <c r="B11" s="33" t="s">
        <v>377</v>
      </c>
      <c r="C11" s="33" t="s">
        <v>378</v>
      </c>
      <c r="D11" s="201"/>
      <c r="E11" s="202"/>
      <c r="F11" s="201"/>
      <c r="G11" s="202"/>
      <c r="H11" s="201"/>
      <c r="I11" s="202"/>
      <c r="J11" s="201"/>
      <c r="K11" s="202"/>
      <c r="L11" s="201"/>
      <c r="M11" s="202"/>
    </row>
    <row r="12" spans="1:13" ht="12" customHeight="1" x14ac:dyDescent="0.2">
      <c r="A12" s="208">
        <v>1</v>
      </c>
      <c r="B12" s="209"/>
      <c r="C12" s="210"/>
      <c r="D12" s="202"/>
      <c r="E12" s="33">
        <v>2</v>
      </c>
      <c r="F12" s="202"/>
      <c r="G12" s="33">
        <v>3</v>
      </c>
      <c r="H12" s="202"/>
      <c r="I12" s="33">
        <v>4</v>
      </c>
      <c r="J12" s="202"/>
      <c r="K12" s="33">
        <v>5</v>
      </c>
      <c r="L12" s="202"/>
      <c r="M12" s="33">
        <v>6</v>
      </c>
    </row>
    <row r="13" spans="1:13" ht="25.5" x14ac:dyDescent="0.2">
      <c r="A13" s="62" t="s">
        <v>573</v>
      </c>
      <c r="B13" s="33"/>
      <c r="C13" s="33"/>
      <c r="D13" s="34" t="s">
        <v>574</v>
      </c>
      <c r="E13" s="92"/>
      <c r="F13" s="34" t="s">
        <v>575</v>
      </c>
      <c r="G13" s="92"/>
      <c r="H13" s="34" t="s">
        <v>576</v>
      </c>
      <c r="I13" s="92"/>
      <c r="J13" s="34" t="s">
        <v>577</v>
      </c>
      <c r="K13" s="69"/>
      <c r="L13" s="93" t="s">
        <v>578</v>
      </c>
      <c r="M13" s="69"/>
    </row>
    <row r="14" spans="1:13" x14ac:dyDescent="0.2">
      <c r="A14" s="62" t="s">
        <v>579</v>
      </c>
      <c r="B14" s="33"/>
      <c r="C14" s="33"/>
      <c r="D14" s="34" t="s">
        <v>580</v>
      </c>
      <c r="E14" s="92">
        <v>2726052</v>
      </c>
      <c r="F14" s="34" t="s">
        <v>581</v>
      </c>
      <c r="G14" s="92">
        <v>2628127.69</v>
      </c>
      <c r="H14" s="34" t="s">
        <v>582</v>
      </c>
      <c r="I14" s="92">
        <v>2707543.2004999998</v>
      </c>
      <c r="J14" s="34" t="s">
        <v>583</v>
      </c>
      <c r="K14" s="69"/>
      <c r="L14" s="93" t="s">
        <v>584</v>
      </c>
      <c r="M14" s="69">
        <v>7.8270999999999997</v>
      </c>
    </row>
    <row r="15" spans="1:13" x14ac:dyDescent="0.2">
      <c r="A15" s="62" t="s">
        <v>585</v>
      </c>
      <c r="B15" s="33" t="s">
        <v>586</v>
      </c>
      <c r="C15" s="33" t="s">
        <v>587</v>
      </c>
      <c r="D15" s="34"/>
      <c r="E15" s="92">
        <v>968000</v>
      </c>
      <c r="F15" s="34"/>
      <c r="G15" s="92">
        <v>974371.89</v>
      </c>
      <c r="H15" s="34"/>
      <c r="I15" s="92">
        <v>978648</v>
      </c>
      <c r="J15" s="34"/>
      <c r="K15" s="69">
        <v>3.8719999999999999</v>
      </c>
      <c r="L15" s="93"/>
      <c r="M15" s="69">
        <v>2.8290999999999999</v>
      </c>
    </row>
    <row r="16" spans="1:13" x14ac:dyDescent="0.2">
      <c r="A16" s="62" t="s">
        <v>585</v>
      </c>
      <c r="B16" s="33" t="s">
        <v>586</v>
      </c>
      <c r="C16" s="33" t="s">
        <v>588</v>
      </c>
      <c r="D16" s="34"/>
      <c r="E16" s="92">
        <v>654887.4</v>
      </c>
      <c r="F16" s="34"/>
      <c r="G16" s="92">
        <v>663765.01</v>
      </c>
      <c r="H16" s="34"/>
      <c r="I16" s="92">
        <v>654887.4</v>
      </c>
      <c r="J16" s="34"/>
      <c r="K16" s="69">
        <v>10.606199999999999</v>
      </c>
      <c r="L16" s="93"/>
      <c r="M16" s="69">
        <v>1.8932</v>
      </c>
    </row>
    <row r="17" spans="1:13" x14ac:dyDescent="0.2">
      <c r="A17" s="62" t="s">
        <v>585</v>
      </c>
      <c r="B17" s="33" t="s">
        <v>586</v>
      </c>
      <c r="C17" s="33" t="s">
        <v>850</v>
      </c>
      <c r="D17" s="34"/>
      <c r="E17" s="92">
        <v>263856</v>
      </c>
      <c r="F17" s="34"/>
      <c r="G17" s="92">
        <v>256633.03</v>
      </c>
      <c r="H17" s="34"/>
      <c r="I17" s="92">
        <v>249343.92</v>
      </c>
      <c r="J17" s="34"/>
      <c r="K17" s="69">
        <v>5.9988999999999999</v>
      </c>
      <c r="L17" s="93"/>
      <c r="M17" s="69">
        <v>0.7208</v>
      </c>
    </row>
    <row r="18" spans="1:13" x14ac:dyDescent="0.2">
      <c r="A18" s="62" t="s">
        <v>585</v>
      </c>
      <c r="B18" s="33" t="s">
        <v>586</v>
      </c>
      <c r="C18" s="33" t="s">
        <v>589</v>
      </c>
      <c r="D18" s="34"/>
      <c r="E18" s="92">
        <v>114102.8</v>
      </c>
      <c r="F18" s="34"/>
      <c r="G18" s="92">
        <v>98959.73</v>
      </c>
      <c r="H18" s="34"/>
      <c r="I18" s="92">
        <v>113418.18</v>
      </c>
      <c r="J18" s="34"/>
      <c r="K18" s="69">
        <v>4.0942999999999996</v>
      </c>
      <c r="L18" s="93"/>
      <c r="M18" s="69">
        <v>0.32790000000000002</v>
      </c>
    </row>
    <row r="19" spans="1:13" x14ac:dyDescent="0.2">
      <c r="A19" s="62" t="s">
        <v>585</v>
      </c>
      <c r="B19" s="33" t="s">
        <v>586</v>
      </c>
      <c r="C19" s="33" t="s">
        <v>590</v>
      </c>
      <c r="D19" s="34"/>
      <c r="E19" s="92">
        <v>176422.2</v>
      </c>
      <c r="F19" s="34"/>
      <c r="G19" s="92">
        <v>151874.31</v>
      </c>
      <c r="H19" s="34"/>
      <c r="I19" s="92">
        <v>175363.67</v>
      </c>
      <c r="J19" s="34"/>
      <c r="K19" s="69">
        <v>2.1903000000000001</v>
      </c>
      <c r="L19" s="93"/>
      <c r="M19" s="69">
        <v>0.50700000000000001</v>
      </c>
    </row>
    <row r="20" spans="1:13" x14ac:dyDescent="0.2">
      <c r="A20" s="62" t="s">
        <v>585</v>
      </c>
      <c r="B20" s="33" t="s">
        <v>586</v>
      </c>
      <c r="C20" s="33" t="s">
        <v>591</v>
      </c>
      <c r="D20" s="34"/>
      <c r="E20" s="92">
        <v>64884</v>
      </c>
      <c r="F20" s="34"/>
      <c r="G20" s="92">
        <v>54726.05</v>
      </c>
      <c r="H20" s="34"/>
      <c r="I20" s="92">
        <v>64170.02</v>
      </c>
      <c r="J20" s="34"/>
      <c r="K20" s="69">
        <v>0.99129999999999996</v>
      </c>
      <c r="L20" s="93"/>
      <c r="M20" s="69">
        <v>0.1855</v>
      </c>
    </row>
    <row r="21" spans="1:13" x14ac:dyDescent="0.2">
      <c r="A21" s="62" t="s">
        <v>585</v>
      </c>
      <c r="B21" s="33" t="s">
        <v>586</v>
      </c>
      <c r="C21" s="33" t="s">
        <v>592</v>
      </c>
      <c r="D21" s="34"/>
      <c r="E21" s="92">
        <v>283899.59999999998</v>
      </c>
      <c r="F21" s="34"/>
      <c r="G21" s="92">
        <v>232797.67</v>
      </c>
      <c r="H21" s="34"/>
      <c r="I21" s="92">
        <v>281032.21000000002</v>
      </c>
      <c r="J21" s="34"/>
      <c r="K21" s="69">
        <v>3.4662000000000002</v>
      </c>
      <c r="L21" s="93"/>
      <c r="M21" s="69">
        <v>0.81240000000000001</v>
      </c>
    </row>
    <row r="22" spans="1:13" x14ac:dyDescent="0.2">
      <c r="A22" s="62" t="s">
        <v>585</v>
      </c>
      <c r="B22" s="33" t="s">
        <v>586</v>
      </c>
      <c r="C22" s="33" t="s">
        <v>593</v>
      </c>
      <c r="D22" s="34"/>
      <c r="E22" s="92">
        <v>200000</v>
      </c>
      <c r="F22" s="34"/>
      <c r="G22" s="92">
        <v>195000</v>
      </c>
      <c r="H22" s="34"/>
      <c r="I22" s="92">
        <v>190679.8</v>
      </c>
      <c r="J22" s="34"/>
      <c r="K22" s="69"/>
      <c r="L22" s="93"/>
      <c r="M22" s="69">
        <v>0.55120000000000002</v>
      </c>
    </row>
    <row r="23" spans="1:13" ht="76.5" x14ac:dyDescent="0.2">
      <c r="A23" s="62" t="s">
        <v>594</v>
      </c>
      <c r="B23" s="33"/>
      <c r="C23" s="33"/>
      <c r="D23" s="34" t="s">
        <v>595</v>
      </c>
      <c r="E23" s="92"/>
      <c r="F23" s="34" t="s">
        <v>596</v>
      </c>
      <c r="G23" s="92"/>
      <c r="H23" s="34" t="s">
        <v>597</v>
      </c>
      <c r="I23" s="92"/>
      <c r="J23" s="34" t="s">
        <v>598</v>
      </c>
      <c r="K23" s="69"/>
      <c r="L23" s="93" t="s">
        <v>599</v>
      </c>
      <c r="M23" s="69"/>
    </row>
    <row r="24" spans="1:13" ht="25.5" x14ac:dyDescent="0.2">
      <c r="A24" s="62" t="s">
        <v>600</v>
      </c>
      <c r="B24" s="33"/>
      <c r="C24" s="33"/>
      <c r="D24" s="34" t="s">
        <v>601</v>
      </c>
      <c r="E24" s="92"/>
      <c r="F24" s="34" t="s">
        <v>602</v>
      </c>
      <c r="G24" s="92"/>
      <c r="H24" s="34" t="s">
        <v>603</v>
      </c>
      <c r="I24" s="92"/>
      <c r="J24" s="34" t="s">
        <v>604</v>
      </c>
      <c r="K24" s="69"/>
      <c r="L24" s="93" t="s">
        <v>605</v>
      </c>
      <c r="M24" s="69"/>
    </row>
    <row r="25" spans="1:13" ht="38.25" x14ac:dyDescent="0.2">
      <c r="A25" s="62" t="s">
        <v>607</v>
      </c>
      <c r="B25" s="33"/>
      <c r="C25" s="33"/>
      <c r="D25" s="34" t="s">
        <v>608</v>
      </c>
      <c r="E25" s="92">
        <v>2726052</v>
      </c>
      <c r="F25" s="34" t="s">
        <v>609</v>
      </c>
      <c r="G25" s="92">
        <v>2628127.69</v>
      </c>
      <c r="H25" s="34" t="s">
        <v>610</v>
      </c>
      <c r="I25" s="92">
        <v>2707543.2</v>
      </c>
      <c r="J25" s="34" t="s">
        <v>611</v>
      </c>
      <c r="K25" s="69"/>
      <c r="L25" s="93" t="s">
        <v>612</v>
      </c>
      <c r="M25" s="69">
        <v>7.8270999999999997</v>
      </c>
    </row>
    <row r="26" spans="1:13" ht="25.5" x14ac:dyDescent="0.2">
      <c r="A26" s="62" t="s">
        <v>613</v>
      </c>
      <c r="B26" s="33"/>
      <c r="C26" s="33"/>
      <c r="D26" s="34" t="s">
        <v>614</v>
      </c>
      <c r="E26" s="92"/>
      <c r="F26" s="34" t="s">
        <v>615</v>
      </c>
      <c r="G26" s="92"/>
      <c r="H26" s="34" t="s">
        <v>616</v>
      </c>
      <c r="I26" s="92"/>
      <c r="J26" s="34" t="s">
        <v>617</v>
      </c>
      <c r="K26" s="69"/>
      <c r="L26" s="93" t="s">
        <v>618</v>
      </c>
      <c r="M26" s="69"/>
    </row>
    <row r="27" spans="1:13" ht="51" x14ac:dyDescent="0.2">
      <c r="A27" s="62" t="s">
        <v>619</v>
      </c>
      <c r="B27" s="33"/>
      <c r="C27" s="33"/>
      <c r="D27" s="34" t="s">
        <v>620</v>
      </c>
      <c r="E27" s="92"/>
      <c r="F27" s="34" t="s">
        <v>621</v>
      </c>
      <c r="G27" s="92"/>
      <c r="H27" s="34" t="s">
        <v>622</v>
      </c>
      <c r="I27" s="92"/>
      <c r="J27" s="34" t="s">
        <v>623</v>
      </c>
      <c r="K27" s="69"/>
      <c r="L27" s="93" t="s">
        <v>624</v>
      </c>
      <c r="M27" s="69"/>
    </row>
    <row r="28" spans="1:13" ht="25.5" x14ac:dyDescent="0.2">
      <c r="A28" s="62" t="s">
        <v>625</v>
      </c>
      <c r="B28" s="33"/>
      <c r="C28" s="33"/>
      <c r="D28" s="34" t="s">
        <v>626</v>
      </c>
      <c r="E28" s="92">
        <v>2581695.6</v>
      </c>
      <c r="F28" s="34" t="s">
        <v>627</v>
      </c>
      <c r="G28" s="92">
        <v>2498579.2200000002</v>
      </c>
      <c r="H28" s="34" t="s">
        <v>628</v>
      </c>
      <c r="I28" s="92">
        <v>2490251.9418000001</v>
      </c>
      <c r="J28" s="34" t="s">
        <v>629</v>
      </c>
      <c r="K28" s="69"/>
      <c r="L28" s="93" t="s">
        <v>630</v>
      </c>
      <c r="M28" s="69">
        <v>7.1989999999999998</v>
      </c>
    </row>
    <row r="29" spans="1:13" x14ac:dyDescent="0.2">
      <c r="A29" s="62" t="s">
        <v>959</v>
      </c>
      <c r="B29" s="33" t="s">
        <v>586</v>
      </c>
      <c r="C29" s="33" t="s">
        <v>960</v>
      </c>
      <c r="D29" s="34"/>
      <c r="E29" s="92">
        <v>2581695.6</v>
      </c>
      <c r="F29" s="34"/>
      <c r="G29" s="92">
        <v>2498579.2200000002</v>
      </c>
      <c r="H29" s="34"/>
      <c r="I29" s="92">
        <v>2490251.94</v>
      </c>
      <c r="J29" s="34"/>
      <c r="K29" s="69"/>
      <c r="L29" s="93"/>
      <c r="M29" s="69">
        <v>7.1989999999999998</v>
      </c>
    </row>
    <row r="30" spans="1:13" ht="25.5" x14ac:dyDescent="0.2">
      <c r="A30" s="62" t="s">
        <v>631</v>
      </c>
      <c r="B30" s="33"/>
      <c r="C30" s="33"/>
      <c r="D30" s="34" t="s">
        <v>632</v>
      </c>
      <c r="E30" s="92"/>
      <c r="F30" s="34" t="s">
        <v>633</v>
      </c>
      <c r="G30" s="92"/>
      <c r="H30" s="34" t="s">
        <v>634</v>
      </c>
      <c r="I30" s="92"/>
      <c r="J30" s="34" t="s">
        <v>635</v>
      </c>
      <c r="K30" s="69"/>
      <c r="L30" s="93" t="s">
        <v>636</v>
      </c>
      <c r="M30" s="69"/>
    </row>
    <row r="31" spans="1:13" ht="38.25" x14ac:dyDescent="0.2">
      <c r="A31" s="62" t="s">
        <v>637</v>
      </c>
      <c r="B31" s="33"/>
      <c r="C31" s="33"/>
      <c r="D31" s="34" t="s">
        <v>638</v>
      </c>
      <c r="E31" s="92">
        <v>2581695.6</v>
      </c>
      <c r="F31" s="34" t="s">
        <v>639</v>
      </c>
      <c r="G31" s="92">
        <v>2498579.2200000002</v>
      </c>
      <c r="H31" s="34" t="s">
        <v>640</v>
      </c>
      <c r="I31" s="92">
        <v>2490251.94</v>
      </c>
      <c r="J31" s="34" t="s">
        <v>32</v>
      </c>
      <c r="K31" s="69"/>
      <c r="L31" s="93" t="s">
        <v>641</v>
      </c>
      <c r="M31" s="69">
        <v>7.1989999999999998</v>
      </c>
    </row>
    <row r="32" spans="1:13" ht="25.5" x14ac:dyDescent="0.2">
      <c r="A32" s="62" t="s">
        <v>642</v>
      </c>
      <c r="B32" s="33"/>
      <c r="C32" s="33"/>
      <c r="D32" s="34" t="s">
        <v>643</v>
      </c>
      <c r="E32" s="92">
        <v>5307747.5999999996</v>
      </c>
      <c r="F32" s="34" t="s">
        <v>644</v>
      </c>
      <c r="G32" s="92">
        <v>5126706.91</v>
      </c>
      <c r="H32" s="34" t="s">
        <v>645</v>
      </c>
      <c r="I32" s="171">
        <v>5197795.1399999997</v>
      </c>
      <c r="J32" s="34" t="s">
        <v>33</v>
      </c>
      <c r="K32" s="69"/>
      <c r="L32" s="93" t="s">
        <v>646</v>
      </c>
      <c r="M32" s="69">
        <v>15.0261</v>
      </c>
    </row>
    <row r="33" spans="1:13" ht="18.75" customHeight="1" x14ac:dyDescent="0.2">
      <c r="A33" s="44" t="s">
        <v>564</v>
      </c>
      <c r="B33" s="94"/>
      <c r="C33" s="94"/>
      <c r="D33" s="95"/>
      <c r="E33" s="96"/>
      <c r="F33" s="96"/>
      <c r="G33" s="96"/>
      <c r="H33" s="96"/>
      <c r="I33" s="96"/>
      <c r="J33" s="96"/>
      <c r="K33" s="96"/>
      <c r="L33" s="96"/>
      <c r="M33" s="96"/>
    </row>
    <row r="34" spans="1:13" x14ac:dyDescent="0.2">
      <c r="A34" s="44" t="s">
        <v>565</v>
      </c>
      <c r="B34" s="94"/>
      <c r="E34" s="96"/>
      <c r="F34" s="96"/>
      <c r="G34" s="96"/>
      <c r="H34" s="96"/>
      <c r="I34" s="96"/>
      <c r="J34" s="96"/>
      <c r="K34" s="96"/>
      <c r="L34" s="96"/>
      <c r="M34" s="96"/>
    </row>
    <row r="35" spans="1:13" ht="12" customHeight="1" x14ac:dyDescent="0.2">
      <c r="A35" s="44" t="s">
        <v>566</v>
      </c>
      <c r="B35" s="94"/>
      <c r="J35" s="85"/>
      <c r="K35" s="85"/>
      <c r="L35" s="85"/>
      <c r="M35" s="85"/>
    </row>
    <row r="36" spans="1:13" ht="12" customHeight="1" x14ac:dyDescent="0.2">
      <c r="A36" s="44" t="s">
        <v>647</v>
      </c>
      <c r="B36" s="94"/>
      <c r="J36" s="85"/>
      <c r="K36" s="85"/>
      <c r="L36" s="85"/>
      <c r="M36" s="85"/>
    </row>
    <row r="37" spans="1:13" x14ac:dyDescent="0.2">
      <c r="H37" s="83"/>
      <c r="J37" s="85"/>
    </row>
    <row r="38" spans="1:13" x14ac:dyDescent="0.2">
      <c r="A38" s="83" t="s">
        <v>83</v>
      </c>
      <c r="E38" s="83" t="s">
        <v>85</v>
      </c>
      <c r="H38" s="83" t="s">
        <v>84</v>
      </c>
      <c r="J38" s="85"/>
      <c r="K38" s="191" t="s">
        <v>86</v>
      </c>
      <c r="L38" s="191"/>
      <c r="M38" s="191"/>
    </row>
    <row r="39" spans="1:13" ht="27" customHeight="1" x14ac:dyDescent="0.2">
      <c r="A39" s="174" t="s">
        <v>981</v>
      </c>
      <c r="E39" s="84" t="s">
        <v>873</v>
      </c>
      <c r="J39" s="85"/>
      <c r="K39" s="186" t="s">
        <v>365</v>
      </c>
      <c r="L39" s="186"/>
      <c r="M39" s="186"/>
    </row>
    <row r="40" spans="1:13" x14ac:dyDescent="0.2">
      <c r="J40" s="85"/>
      <c r="K40" s="85"/>
      <c r="L40" s="85"/>
      <c r="M40" s="85"/>
    </row>
    <row r="43" spans="1:13" x14ac:dyDescent="0.2">
      <c r="B43" s="188"/>
      <c r="C43" s="188"/>
      <c r="D43" s="188"/>
      <c r="E43" s="188"/>
    </row>
    <row r="44" spans="1:13" x14ac:dyDescent="0.2">
      <c r="B44" s="188"/>
      <c r="C44" s="188"/>
      <c r="D44" s="188"/>
      <c r="E44" s="188"/>
    </row>
    <row r="45" spans="1:13" x14ac:dyDescent="0.2">
      <c r="B45" s="188"/>
      <c r="C45" s="188"/>
      <c r="D45" s="188"/>
      <c r="E45" s="188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3:E45"/>
    <mergeCell ref="K10:K11"/>
    <mergeCell ref="L10:L12"/>
    <mergeCell ref="M10:M11"/>
    <mergeCell ref="A12:C12"/>
    <mergeCell ref="K38:M38"/>
    <mergeCell ref="K39:M3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31" zoomScaleNormal="100" zoomScaleSheetLayoutView="100" workbookViewId="0">
      <selection activeCell="F53" sqref="F53"/>
    </sheetView>
  </sheetViews>
  <sheetFormatPr defaultColWidth="8" defaultRowHeight="12.75" customHeight="1" x14ac:dyDescent="0.2"/>
  <cols>
    <col min="1" max="1" width="4.140625" style="29" customWidth="1"/>
    <col min="2" max="2" width="20.5703125" style="29" customWidth="1"/>
    <col min="3" max="3" width="10.85546875" style="29" customWidth="1"/>
    <col min="4" max="4" width="10" style="29" customWidth="1"/>
    <col min="5" max="5" width="6.7109375" style="29" customWidth="1"/>
    <col min="6" max="6" width="14.140625" style="29" customWidth="1"/>
    <col min="7" max="7" width="6" style="29" customWidth="1"/>
    <col min="8" max="8" width="15" style="29" customWidth="1"/>
    <col min="9" max="9" width="6.7109375" style="29" customWidth="1"/>
    <col min="10" max="10" width="15.7109375" style="29" customWidth="1"/>
    <col min="11" max="11" width="7.5703125" style="29" customWidth="1"/>
    <col min="12" max="12" width="13.140625" style="29" customWidth="1"/>
    <col min="13" max="13" width="6.85546875" style="29" customWidth="1"/>
    <col min="14" max="14" width="14.85546875" style="29" customWidth="1"/>
    <col min="15" max="15" width="10.140625" style="29" customWidth="1"/>
    <col min="16" max="16" width="11.42578125" style="29" hidden="1" customWidth="1"/>
    <col min="17" max="256" width="9.140625" style="29" customWidth="1"/>
    <col min="257" max="16384" width="8" style="43"/>
  </cols>
  <sheetData>
    <row r="1" spans="1:14" x14ac:dyDescent="0.2">
      <c r="A1" s="29" t="str">
        <f>'[1]1'!A1</f>
        <v xml:space="preserve">Naziv investicionog fonda: </v>
      </c>
      <c r="D1" s="29" t="s">
        <v>851</v>
      </c>
    </row>
    <row r="2" spans="1:14" x14ac:dyDescent="0.2">
      <c r="A2" s="29" t="str">
        <f>'[1]1'!A2</f>
        <v xml:space="preserve">Registarski broj investicionog fonda: </v>
      </c>
    </row>
    <row r="3" spans="1:14" x14ac:dyDescent="0.2">
      <c r="A3" s="29" t="str">
        <f>'[1]1'!A3</f>
        <v>Naziv društva za upravljanje investicionim fondom: Društvo za upravljanje investicionim fondovima Kristal invest A.D. Banja Luka</v>
      </c>
    </row>
    <row r="4" spans="1:14" x14ac:dyDescent="0.2">
      <c r="A4" s="29" t="str">
        <f>'[1]1'!A4</f>
        <v>Matični broj društva za upravljanje investicionim fondom: 01935615</v>
      </c>
    </row>
    <row r="5" spans="1:14" x14ac:dyDescent="0.2">
      <c r="A5" s="29" t="str">
        <f>'[1]1'!A5</f>
        <v>JIB društva za upravljanje investicionim fondom: 4400819920004</v>
      </c>
    </row>
    <row r="6" spans="1:14" x14ac:dyDescent="0.2">
      <c r="A6" s="29" t="str">
        <f>'[1]1'!A6</f>
        <v>JIB zatvorenog investicionog fonda: JP-M-7</v>
      </c>
    </row>
    <row r="9" spans="1:14" x14ac:dyDescent="0.2">
      <c r="B9" s="188" t="s">
        <v>366</v>
      </c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</row>
    <row r="10" spans="1:14" x14ac:dyDescent="0.2">
      <c r="B10" s="188" t="s">
        <v>958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</row>
    <row r="11" spans="1:14" x14ac:dyDescent="0.2"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x14ac:dyDescent="0.2">
      <c r="A12" s="29" t="s">
        <v>648</v>
      </c>
      <c r="B12" s="29" t="s">
        <v>649</v>
      </c>
    </row>
    <row r="13" spans="1:14" ht="15" customHeight="1" x14ac:dyDescent="0.2">
      <c r="A13" s="213" t="s">
        <v>650</v>
      </c>
      <c r="B13" s="215" t="s">
        <v>368</v>
      </c>
      <c r="C13" s="216"/>
      <c r="D13" s="217"/>
      <c r="E13" s="200" t="s">
        <v>342</v>
      </c>
      <c r="F13" s="200" t="s">
        <v>569</v>
      </c>
      <c r="G13" s="200" t="s">
        <v>342</v>
      </c>
      <c r="H13" s="200" t="s">
        <v>570</v>
      </c>
      <c r="I13" s="200" t="s">
        <v>342</v>
      </c>
      <c r="J13" s="200" t="s">
        <v>373</v>
      </c>
      <c r="K13" s="200" t="s">
        <v>342</v>
      </c>
      <c r="L13" s="200" t="s">
        <v>651</v>
      </c>
      <c r="M13" s="200" t="s">
        <v>342</v>
      </c>
      <c r="N13" s="200" t="s">
        <v>375</v>
      </c>
    </row>
    <row r="14" spans="1:14" ht="78.75" customHeight="1" x14ac:dyDescent="0.2">
      <c r="A14" s="214"/>
      <c r="B14" s="33" t="s">
        <v>376</v>
      </c>
      <c r="C14" s="63" t="s">
        <v>377</v>
      </c>
      <c r="D14" s="33" t="s">
        <v>378</v>
      </c>
      <c r="E14" s="201"/>
      <c r="F14" s="202"/>
      <c r="G14" s="201"/>
      <c r="H14" s="202"/>
      <c r="I14" s="201"/>
      <c r="J14" s="202"/>
      <c r="K14" s="201"/>
      <c r="L14" s="202"/>
      <c r="M14" s="201"/>
      <c r="N14" s="202"/>
    </row>
    <row r="15" spans="1:14" x14ac:dyDescent="0.2">
      <c r="B15" s="32">
        <v>1</v>
      </c>
      <c r="C15" s="208">
        <v>2</v>
      </c>
      <c r="D15" s="210"/>
      <c r="E15" s="202"/>
      <c r="F15" s="33">
        <v>3</v>
      </c>
      <c r="G15" s="202"/>
      <c r="H15" s="33">
        <v>4</v>
      </c>
      <c r="I15" s="202"/>
      <c r="J15" s="33">
        <v>5</v>
      </c>
      <c r="K15" s="202"/>
      <c r="L15" s="33">
        <v>6</v>
      </c>
      <c r="M15" s="202"/>
      <c r="N15" s="33">
        <v>7</v>
      </c>
    </row>
    <row r="16" spans="1:14" ht="38.25" x14ac:dyDescent="0.2">
      <c r="A16" s="33" t="s">
        <v>343</v>
      </c>
      <c r="B16" s="97" t="s">
        <v>652</v>
      </c>
      <c r="C16" s="98"/>
      <c r="D16" s="98"/>
      <c r="E16" s="34" t="s">
        <v>653</v>
      </c>
      <c r="F16" s="99"/>
      <c r="G16" s="34" t="s">
        <v>654</v>
      </c>
      <c r="H16" s="99"/>
      <c r="I16" s="34" t="s">
        <v>655</v>
      </c>
      <c r="J16" s="99"/>
      <c r="K16" s="33" t="s">
        <v>656</v>
      </c>
      <c r="L16" s="38"/>
      <c r="M16" s="34" t="s">
        <v>657</v>
      </c>
      <c r="N16" s="38"/>
    </row>
    <row r="17" spans="1:14" x14ac:dyDescent="0.2">
      <c r="A17" s="33" t="s">
        <v>345</v>
      </c>
      <c r="B17" s="97" t="s">
        <v>658</v>
      </c>
      <c r="C17" s="98"/>
      <c r="D17" s="98"/>
      <c r="E17" s="34" t="s">
        <v>659</v>
      </c>
      <c r="F17" s="99"/>
      <c r="G17" s="34" t="s">
        <v>660</v>
      </c>
      <c r="H17" s="99"/>
      <c r="I17" s="34" t="s">
        <v>661</v>
      </c>
      <c r="J17" s="99"/>
      <c r="K17" s="33" t="s">
        <v>662</v>
      </c>
      <c r="L17" s="38"/>
      <c r="M17" s="34" t="s">
        <v>663</v>
      </c>
      <c r="N17" s="38"/>
    </row>
    <row r="18" spans="1:14" x14ac:dyDescent="0.2">
      <c r="A18" s="33" t="s">
        <v>347</v>
      </c>
      <c r="B18" s="97" t="s">
        <v>664</v>
      </c>
      <c r="C18" s="98"/>
      <c r="D18" s="98"/>
      <c r="E18" s="34" t="s">
        <v>665</v>
      </c>
      <c r="F18" s="99"/>
      <c r="G18" s="34" t="s">
        <v>666</v>
      </c>
      <c r="H18" s="99"/>
      <c r="I18" s="34" t="s">
        <v>667</v>
      </c>
      <c r="J18" s="99"/>
      <c r="K18" s="33" t="s">
        <v>668</v>
      </c>
      <c r="L18" s="38"/>
      <c r="M18" s="34" t="s">
        <v>669</v>
      </c>
      <c r="N18" s="38"/>
    </row>
    <row r="19" spans="1:14" x14ac:dyDescent="0.2">
      <c r="A19" s="33" t="s">
        <v>349</v>
      </c>
      <c r="B19" s="97" t="s">
        <v>670</v>
      </c>
      <c r="C19" s="98"/>
      <c r="D19" s="98"/>
      <c r="E19" s="34" t="s">
        <v>671</v>
      </c>
      <c r="F19" s="99"/>
      <c r="G19" s="34" t="s">
        <v>672</v>
      </c>
      <c r="H19" s="99"/>
      <c r="I19" s="34" t="s">
        <v>673</v>
      </c>
      <c r="J19" s="99"/>
      <c r="K19" s="33" t="s">
        <v>674</v>
      </c>
      <c r="L19" s="38"/>
      <c r="M19" s="34" t="s">
        <v>675</v>
      </c>
      <c r="N19" s="38"/>
    </row>
    <row r="20" spans="1:14" x14ac:dyDescent="0.2">
      <c r="A20" s="33" t="s">
        <v>44</v>
      </c>
      <c r="B20" s="97" t="s">
        <v>676</v>
      </c>
      <c r="C20" s="98"/>
      <c r="D20" s="98"/>
      <c r="E20" s="34" t="s">
        <v>677</v>
      </c>
      <c r="F20" s="99"/>
      <c r="G20" s="34" t="s">
        <v>678</v>
      </c>
      <c r="H20" s="99"/>
      <c r="I20" s="34" t="s">
        <v>679</v>
      </c>
      <c r="J20" s="99"/>
      <c r="K20" s="33" t="s">
        <v>680</v>
      </c>
      <c r="L20" s="38"/>
      <c r="M20" s="34" t="s">
        <v>681</v>
      </c>
      <c r="N20" s="38"/>
    </row>
    <row r="21" spans="1:14" ht="25.5" x14ac:dyDescent="0.2">
      <c r="A21" s="33" t="s">
        <v>682</v>
      </c>
      <c r="B21" s="97" t="s">
        <v>683</v>
      </c>
      <c r="C21" s="98"/>
      <c r="D21" s="98"/>
      <c r="E21" s="34" t="s">
        <v>684</v>
      </c>
      <c r="F21" s="99"/>
      <c r="G21" s="34" t="s">
        <v>685</v>
      </c>
      <c r="H21" s="99"/>
      <c r="I21" s="34" t="s">
        <v>686</v>
      </c>
      <c r="J21" s="99"/>
      <c r="K21" s="33" t="s">
        <v>687</v>
      </c>
      <c r="L21" s="38"/>
      <c r="M21" s="34" t="s">
        <v>688</v>
      </c>
      <c r="N21" s="38"/>
    </row>
    <row r="22" spans="1:14" ht="25.5" x14ac:dyDescent="0.2">
      <c r="A22" s="33" t="s">
        <v>74</v>
      </c>
      <c r="B22" s="97" t="s">
        <v>689</v>
      </c>
      <c r="C22" s="98"/>
      <c r="D22" s="98"/>
      <c r="E22" s="34" t="s">
        <v>690</v>
      </c>
      <c r="F22" s="99"/>
      <c r="G22" s="34" t="s">
        <v>691</v>
      </c>
      <c r="H22" s="99"/>
      <c r="I22" s="34" t="s">
        <v>692</v>
      </c>
      <c r="J22" s="99"/>
      <c r="K22" s="33" t="s">
        <v>693</v>
      </c>
      <c r="L22" s="38"/>
      <c r="M22" s="34" t="s">
        <v>694</v>
      </c>
      <c r="N22" s="38"/>
    </row>
    <row r="23" spans="1:14" ht="51" x14ac:dyDescent="0.2">
      <c r="A23" s="33" t="s">
        <v>695</v>
      </c>
      <c r="B23" s="97" t="s">
        <v>696</v>
      </c>
      <c r="C23" s="98"/>
      <c r="D23" s="98"/>
      <c r="E23" s="34" t="s">
        <v>697</v>
      </c>
      <c r="F23" s="99"/>
      <c r="G23" s="34" t="s">
        <v>698</v>
      </c>
      <c r="H23" s="99"/>
      <c r="I23" s="34" t="s">
        <v>699</v>
      </c>
      <c r="J23" s="99"/>
      <c r="K23" s="33" t="s">
        <v>700</v>
      </c>
      <c r="L23" s="38"/>
      <c r="M23" s="34" t="s">
        <v>701</v>
      </c>
      <c r="N23" s="38"/>
    </row>
    <row r="24" spans="1:14" ht="38.25" x14ac:dyDescent="0.2">
      <c r="A24" s="33" t="s">
        <v>351</v>
      </c>
      <c r="B24" s="97" t="s">
        <v>702</v>
      </c>
      <c r="C24" s="98"/>
      <c r="D24" s="98"/>
      <c r="E24" s="34" t="s">
        <v>703</v>
      </c>
      <c r="F24" s="99"/>
      <c r="G24" s="34" t="s">
        <v>704</v>
      </c>
      <c r="H24" s="99"/>
      <c r="I24" s="34" t="s">
        <v>705</v>
      </c>
      <c r="J24" s="99"/>
      <c r="K24" s="33" t="s">
        <v>706</v>
      </c>
      <c r="L24" s="38"/>
      <c r="M24" s="34" t="s">
        <v>707</v>
      </c>
      <c r="N24" s="38"/>
    </row>
    <row r="25" spans="1:14" x14ac:dyDescent="0.2">
      <c r="A25" s="33" t="s">
        <v>345</v>
      </c>
      <c r="B25" s="97" t="s">
        <v>658</v>
      </c>
      <c r="C25" s="98"/>
      <c r="D25" s="98"/>
      <c r="E25" s="34" t="s">
        <v>708</v>
      </c>
      <c r="F25" s="99"/>
      <c r="G25" s="34" t="s">
        <v>709</v>
      </c>
      <c r="H25" s="99"/>
      <c r="I25" s="34" t="s">
        <v>710</v>
      </c>
      <c r="J25" s="99"/>
      <c r="K25" s="33" t="s">
        <v>711</v>
      </c>
      <c r="L25" s="38"/>
      <c r="M25" s="34" t="s">
        <v>712</v>
      </c>
      <c r="N25" s="38"/>
    </row>
    <row r="26" spans="1:14" x14ac:dyDescent="0.2">
      <c r="A26" s="33" t="s">
        <v>347</v>
      </c>
      <c r="B26" s="97" t="s">
        <v>664</v>
      </c>
      <c r="C26" s="98"/>
      <c r="D26" s="98"/>
      <c r="E26" s="34" t="s">
        <v>713</v>
      </c>
      <c r="F26" s="99"/>
      <c r="G26" s="34" t="s">
        <v>714</v>
      </c>
      <c r="H26" s="99"/>
      <c r="I26" s="34" t="s">
        <v>715</v>
      </c>
      <c r="J26" s="99"/>
      <c r="K26" s="33" t="s">
        <v>716</v>
      </c>
      <c r="L26" s="38"/>
      <c r="M26" s="34" t="s">
        <v>717</v>
      </c>
      <c r="N26" s="38"/>
    </row>
    <row r="27" spans="1:14" x14ac:dyDescent="0.2">
      <c r="A27" s="33" t="s">
        <v>349</v>
      </c>
      <c r="B27" s="97" t="s">
        <v>670</v>
      </c>
      <c r="C27" s="98"/>
      <c r="D27" s="98"/>
      <c r="E27" s="34" t="s">
        <v>718</v>
      </c>
      <c r="F27" s="99"/>
      <c r="G27" s="34" t="s">
        <v>719</v>
      </c>
      <c r="H27" s="99"/>
      <c r="I27" s="34" t="s">
        <v>720</v>
      </c>
      <c r="J27" s="99"/>
      <c r="K27" s="33" t="s">
        <v>721</v>
      </c>
      <c r="L27" s="38"/>
      <c r="M27" s="34" t="s">
        <v>722</v>
      </c>
      <c r="N27" s="38"/>
    </row>
    <row r="28" spans="1:14" x14ac:dyDescent="0.2">
      <c r="A28" s="33" t="s">
        <v>44</v>
      </c>
      <c r="B28" s="97" t="s">
        <v>676</v>
      </c>
      <c r="C28" s="98"/>
      <c r="D28" s="98"/>
      <c r="E28" s="34" t="s">
        <v>723</v>
      </c>
      <c r="F28" s="99"/>
      <c r="G28" s="34" t="s">
        <v>724</v>
      </c>
      <c r="H28" s="99"/>
      <c r="I28" s="34" t="s">
        <v>725</v>
      </c>
      <c r="J28" s="99"/>
      <c r="K28" s="33" t="s">
        <v>726</v>
      </c>
      <c r="L28" s="38"/>
      <c r="M28" s="34" t="s">
        <v>727</v>
      </c>
      <c r="N28" s="38"/>
    </row>
    <row r="29" spans="1:14" ht="25.5" x14ac:dyDescent="0.2">
      <c r="A29" s="33" t="s">
        <v>682</v>
      </c>
      <c r="B29" s="97" t="s">
        <v>683</v>
      </c>
      <c r="C29" s="98"/>
      <c r="D29" s="98"/>
      <c r="E29" s="34" t="s">
        <v>728</v>
      </c>
      <c r="F29" s="99"/>
      <c r="G29" s="34" t="s">
        <v>729</v>
      </c>
      <c r="H29" s="99"/>
      <c r="I29" s="34" t="s">
        <v>730</v>
      </c>
      <c r="J29" s="99"/>
      <c r="K29" s="33" t="s">
        <v>731</v>
      </c>
      <c r="L29" s="38"/>
      <c r="M29" s="34" t="s">
        <v>732</v>
      </c>
      <c r="N29" s="38"/>
    </row>
    <row r="30" spans="1:14" ht="25.5" x14ac:dyDescent="0.2">
      <c r="A30" s="33" t="s">
        <v>74</v>
      </c>
      <c r="B30" s="97" t="s">
        <v>689</v>
      </c>
      <c r="C30" s="98"/>
      <c r="D30" s="98"/>
      <c r="E30" s="34" t="s">
        <v>733</v>
      </c>
      <c r="F30" s="99"/>
      <c r="G30" s="34" t="s">
        <v>734</v>
      </c>
      <c r="H30" s="99"/>
      <c r="I30" s="34" t="s">
        <v>735</v>
      </c>
      <c r="J30" s="99"/>
      <c r="K30" s="33" t="s">
        <v>736</v>
      </c>
      <c r="L30" s="38"/>
      <c r="M30" s="34" t="s">
        <v>737</v>
      </c>
      <c r="N30" s="38"/>
    </row>
    <row r="31" spans="1:14" ht="51" x14ac:dyDescent="0.2">
      <c r="A31" s="33" t="s">
        <v>695</v>
      </c>
      <c r="B31" s="97" t="s">
        <v>738</v>
      </c>
      <c r="C31" s="98"/>
      <c r="D31" s="98"/>
      <c r="E31" s="34" t="s">
        <v>739</v>
      </c>
      <c r="F31" s="99"/>
      <c r="G31" s="34" t="s">
        <v>740</v>
      </c>
      <c r="H31" s="99"/>
      <c r="I31" s="34" t="s">
        <v>741</v>
      </c>
      <c r="J31" s="99"/>
      <c r="K31" s="33" t="s">
        <v>742</v>
      </c>
      <c r="L31" s="38"/>
      <c r="M31" s="34" t="s">
        <v>743</v>
      </c>
      <c r="N31" s="38"/>
    </row>
    <row r="32" spans="1:14" ht="25.5" x14ac:dyDescent="0.2">
      <c r="A32" s="33" t="s">
        <v>356</v>
      </c>
      <c r="B32" s="97" t="s">
        <v>744</v>
      </c>
      <c r="C32" s="98"/>
      <c r="D32" s="98"/>
      <c r="E32" s="34" t="s">
        <v>745</v>
      </c>
      <c r="F32" s="99"/>
      <c r="G32" s="34" t="s">
        <v>746</v>
      </c>
      <c r="H32" s="99"/>
      <c r="I32" s="34" t="s">
        <v>747</v>
      </c>
      <c r="J32" s="99"/>
      <c r="K32" s="33" t="s">
        <v>748</v>
      </c>
      <c r="L32" s="38"/>
      <c r="M32" s="34" t="s">
        <v>749</v>
      </c>
      <c r="N32" s="38"/>
    </row>
    <row r="33" spans="1:14" x14ac:dyDescent="0.2">
      <c r="A33" s="44" t="s">
        <v>564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</row>
    <row r="34" spans="1:14" x14ac:dyDescent="0.2">
      <c r="A34" s="44" t="s">
        <v>565</v>
      </c>
    </row>
    <row r="35" spans="1:14" x14ac:dyDescent="0.2">
      <c r="A35" s="44" t="s">
        <v>566</v>
      </c>
    </row>
    <row r="36" spans="1:14" x14ac:dyDescent="0.2">
      <c r="A36" s="44" t="s">
        <v>647</v>
      </c>
    </row>
    <row r="37" spans="1:14" ht="37.5" customHeight="1" x14ac:dyDescent="0.2">
      <c r="B37" s="100" t="s">
        <v>83</v>
      </c>
      <c r="F37" s="100" t="s">
        <v>85</v>
      </c>
      <c r="I37" s="100" t="s">
        <v>84</v>
      </c>
      <c r="K37" s="212" t="s">
        <v>86</v>
      </c>
      <c r="L37" s="212"/>
      <c r="M37" s="212"/>
    </row>
    <row r="38" spans="1:14" ht="33" customHeight="1" x14ac:dyDescent="0.2">
      <c r="B38" s="175" t="s">
        <v>981</v>
      </c>
      <c r="F38" s="101" t="s">
        <v>873</v>
      </c>
      <c r="K38" s="211" t="s">
        <v>365</v>
      </c>
      <c r="L38" s="211"/>
      <c r="M38" s="211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8"/>
      <c r="D45" s="188"/>
      <c r="E45" s="188"/>
      <c r="F45" s="188"/>
    </row>
    <row r="46" spans="1:14" x14ac:dyDescent="0.2">
      <c r="C46" s="188"/>
      <c r="D46" s="188"/>
      <c r="E46" s="188"/>
      <c r="F46" s="188"/>
    </row>
    <row r="47" spans="1:14" x14ac:dyDescent="0.2">
      <c r="C47" s="188"/>
      <c r="D47" s="188"/>
      <c r="E47" s="188"/>
      <c r="F47" s="188"/>
    </row>
    <row r="48" spans="1:14" x14ac:dyDescent="0.2">
      <c r="D48" s="102"/>
    </row>
    <row r="52" spans="10:10" x14ac:dyDescent="0.2">
      <c r="J52" s="103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3"/>
  <sheetViews>
    <sheetView view="pageBreakPreview" zoomScaleNormal="100" zoomScaleSheetLayoutView="100" workbookViewId="0">
      <selection activeCell="E6" sqref="E6"/>
    </sheetView>
  </sheetViews>
  <sheetFormatPr defaultColWidth="8" defaultRowHeight="12.75" customHeight="1" x14ac:dyDescent="0.2"/>
  <cols>
    <col min="1" max="1" width="4.140625" style="29" customWidth="1"/>
    <col min="2" max="2" width="20.5703125" style="29" customWidth="1"/>
    <col min="3" max="3" width="10.28515625" style="29" customWidth="1"/>
    <col min="4" max="4" width="6.7109375" style="29" customWidth="1"/>
    <col min="5" max="5" width="14.140625" style="29" customWidth="1"/>
    <col min="6" max="6" width="6" style="29" customWidth="1"/>
    <col min="7" max="7" width="15" style="29" customWidth="1"/>
    <col min="8" max="8" width="6.7109375" style="29" customWidth="1"/>
    <col min="9" max="9" width="14.85546875" style="29" customWidth="1"/>
    <col min="10" max="10" width="10.140625" style="29" customWidth="1"/>
    <col min="11" max="11" width="11.42578125" style="29" hidden="1" customWidth="1"/>
    <col min="12" max="256" width="9.140625" style="29" customWidth="1"/>
    <col min="257" max="16384" width="8" style="43"/>
  </cols>
  <sheetData>
    <row r="1" spans="1:9" x14ac:dyDescent="0.2">
      <c r="A1" s="29" t="str">
        <f>'[1]1'!A1</f>
        <v xml:space="preserve">Naziv investicionog fonda: </v>
      </c>
      <c r="D1" s="29" t="s">
        <v>851</v>
      </c>
    </row>
    <row r="2" spans="1:9" x14ac:dyDescent="0.2">
      <c r="A2" s="29" t="str">
        <f>'[1]1'!A2</f>
        <v xml:space="preserve">Registarski broj investicionog fonda: </v>
      </c>
    </row>
    <row r="3" spans="1:9" x14ac:dyDescent="0.2">
      <c r="A3" s="29" t="str">
        <f>'[1]1'!A3</f>
        <v>Naziv društva za upravljanje investicionim fondom: Društvo za upravljanje investicionim fondovima Kristal invest A.D. Banja Luka</v>
      </c>
    </row>
    <row r="4" spans="1:9" x14ac:dyDescent="0.2">
      <c r="A4" s="29" t="str">
        <f>'[1]1'!A4</f>
        <v>Matični broj društva za upravljanje investicionim fondom: 01935615</v>
      </c>
    </row>
    <row r="5" spans="1:9" x14ac:dyDescent="0.2">
      <c r="A5" s="29" t="str">
        <f>'[1]1'!A5</f>
        <v>JIB društva za upravljanje investicionim fondom: 4400819920004</v>
      </c>
    </row>
    <row r="6" spans="1:9" x14ac:dyDescent="0.2">
      <c r="A6" s="29" t="str">
        <f>'[1]1'!A6</f>
        <v>JIB zatvorenog investicionog fonda: JP-M-7</v>
      </c>
    </row>
    <row r="9" spans="1:9" x14ac:dyDescent="0.2">
      <c r="B9" s="188" t="s">
        <v>366</v>
      </c>
      <c r="C9" s="188"/>
      <c r="D9" s="188"/>
      <c r="E9" s="188"/>
      <c r="F9" s="188"/>
      <c r="G9" s="188"/>
      <c r="H9" s="188"/>
      <c r="I9" s="188"/>
    </row>
    <row r="10" spans="1:9" x14ac:dyDescent="0.2">
      <c r="B10" s="188" t="s">
        <v>958</v>
      </c>
      <c r="C10" s="188"/>
      <c r="D10" s="188"/>
      <c r="E10" s="188"/>
      <c r="F10" s="188"/>
      <c r="G10" s="188"/>
      <c r="H10" s="188"/>
      <c r="I10" s="188"/>
    </row>
    <row r="11" spans="1:9" x14ac:dyDescent="0.2">
      <c r="B11" s="31"/>
      <c r="C11" s="31"/>
      <c r="D11" s="31"/>
      <c r="E11" s="31"/>
      <c r="F11" s="31"/>
      <c r="G11" s="31"/>
      <c r="H11" s="31"/>
      <c r="I11" s="31"/>
    </row>
    <row r="12" spans="1:9" x14ac:dyDescent="0.2">
      <c r="A12" s="83" t="s">
        <v>750</v>
      </c>
      <c r="B12" s="29" t="s">
        <v>751</v>
      </c>
    </row>
    <row r="13" spans="1:9" ht="15" customHeight="1" x14ac:dyDescent="0.2">
      <c r="A13" s="213" t="s">
        <v>650</v>
      </c>
      <c r="B13" s="215" t="s">
        <v>368</v>
      </c>
      <c r="C13" s="216"/>
      <c r="D13" s="200" t="s">
        <v>342</v>
      </c>
      <c r="E13" s="200" t="s">
        <v>570</v>
      </c>
      <c r="F13" s="200" t="s">
        <v>342</v>
      </c>
      <c r="G13" s="200" t="s">
        <v>373</v>
      </c>
      <c r="H13" s="200" t="s">
        <v>342</v>
      </c>
      <c r="I13" s="200" t="s">
        <v>375</v>
      </c>
    </row>
    <row r="14" spans="1:9" ht="78.75" customHeight="1" x14ac:dyDescent="0.2">
      <c r="A14" s="214"/>
      <c r="B14" s="33" t="s">
        <v>376</v>
      </c>
      <c r="C14" s="63" t="s">
        <v>378</v>
      </c>
      <c r="D14" s="201"/>
      <c r="E14" s="202"/>
      <c r="F14" s="201"/>
      <c r="G14" s="202"/>
      <c r="H14" s="201"/>
      <c r="I14" s="202"/>
    </row>
    <row r="15" spans="1:9" x14ac:dyDescent="0.2">
      <c r="A15" s="29">
        <v>1</v>
      </c>
      <c r="B15" s="208">
        <v>2</v>
      </c>
      <c r="C15" s="210"/>
      <c r="D15" s="202"/>
      <c r="E15" s="33">
        <v>3</v>
      </c>
      <c r="F15" s="202"/>
      <c r="G15" s="33">
        <v>4</v>
      </c>
      <c r="H15" s="202"/>
      <c r="I15" s="33">
        <v>5</v>
      </c>
    </row>
    <row r="16" spans="1:9" x14ac:dyDescent="0.2">
      <c r="A16" s="33" t="s">
        <v>345</v>
      </c>
      <c r="B16" s="97" t="s">
        <v>752</v>
      </c>
      <c r="C16" s="98"/>
      <c r="D16" s="34" t="s">
        <v>753</v>
      </c>
      <c r="E16" s="92"/>
      <c r="F16" s="34" t="s">
        <v>754</v>
      </c>
      <c r="G16" s="92"/>
      <c r="H16" s="34" t="s">
        <v>755</v>
      </c>
      <c r="I16" s="69"/>
    </row>
    <row r="17" spans="1:11" x14ac:dyDescent="0.2">
      <c r="A17" s="33" t="s">
        <v>347</v>
      </c>
      <c r="B17" s="97" t="s">
        <v>756</v>
      </c>
      <c r="C17" s="98"/>
      <c r="D17" s="34" t="s">
        <v>757</v>
      </c>
      <c r="E17" s="92">
        <v>3000000</v>
      </c>
      <c r="F17" s="34" t="s">
        <v>758</v>
      </c>
      <c r="G17" s="92">
        <v>3003624.12</v>
      </c>
      <c r="H17" s="34" t="s">
        <v>759</v>
      </c>
      <c r="I17" s="69">
        <v>8.6725999999999992</v>
      </c>
    </row>
    <row r="18" spans="1:11" x14ac:dyDescent="0.2">
      <c r="A18" s="33"/>
      <c r="B18" s="97" t="s">
        <v>875</v>
      </c>
      <c r="C18" s="98" t="s">
        <v>876</v>
      </c>
      <c r="D18" s="34"/>
      <c r="E18" s="92">
        <v>1500000</v>
      </c>
      <c r="F18" s="34"/>
      <c r="G18" s="92">
        <v>1501787.41</v>
      </c>
      <c r="H18" s="34"/>
      <c r="I18" s="69">
        <v>4.3362999999999996</v>
      </c>
    </row>
    <row r="19" spans="1:11" x14ac:dyDescent="0.2">
      <c r="A19" s="33"/>
      <c r="B19" s="97" t="s">
        <v>877</v>
      </c>
      <c r="C19" s="98" t="s">
        <v>878</v>
      </c>
      <c r="D19" s="34"/>
      <c r="E19" s="92">
        <v>1500000</v>
      </c>
      <c r="F19" s="34"/>
      <c r="G19" s="92">
        <v>1501836.71</v>
      </c>
      <c r="H19" s="34"/>
      <c r="I19" s="69">
        <v>4.3362999999999996</v>
      </c>
    </row>
    <row r="20" spans="1:11" x14ac:dyDescent="0.2">
      <c r="A20" s="33" t="s">
        <v>349</v>
      </c>
      <c r="B20" s="97" t="s">
        <v>760</v>
      </c>
      <c r="C20" s="98"/>
      <c r="D20" s="34" t="s">
        <v>761</v>
      </c>
      <c r="E20" s="92"/>
      <c r="F20" s="34" t="s">
        <v>762</v>
      </c>
      <c r="G20" s="92"/>
      <c r="H20" s="34" t="s">
        <v>763</v>
      </c>
      <c r="I20" s="69"/>
    </row>
    <row r="21" spans="1:11" x14ac:dyDescent="0.2">
      <c r="A21" s="33" t="s">
        <v>764</v>
      </c>
      <c r="B21" s="97" t="s">
        <v>765</v>
      </c>
      <c r="C21" s="98"/>
      <c r="D21" s="34" t="s">
        <v>766</v>
      </c>
      <c r="E21" s="92">
        <v>3000000</v>
      </c>
      <c r="F21" s="34" t="s">
        <v>767</v>
      </c>
      <c r="G21" s="92">
        <v>3003624.12</v>
      </c>
      <c r="H21" s="34" t="s">
        <v>768</v>
      </c>
      <c r="I21" s="69">
        <v>8.6725999999999992</v>
      </c>
    </row>
    <row r="22" spans="1:11" x14ac:dyDescent="0.2">
      <c r="A22" s="88"/>
      <c r="B22" s="59"/>
      <c r="C22" s="59"/>
      <c r="D22" s="73"/>
      <c r="E22" s="104"/>
      <c r="F22" s="73"/>
      <c r="G22" s="104"/>
      <c r="H22" s="73"/>
      <c r="I22" s="104"/>
    </row>
    <row r="23" spans="1:11" ht="37.5" customHeight="1" x14ac:dyDescent="0.2">
      <c r="B23" s="100" t="s">
        <v>83</v>
      </c>
      <c r="C23" s="45"/>
      <c r="D23" s="45"/>
      <c r="E23" s="105" t="s">
        <v>85</v>
      </c>
      <c r="F23" s="45"/>
      <c r="G23" s="45"/>
      <c r="H23" s="105" t="s">
        <v>84</v>
      </c>
      <c r="I23" s="218" t="s">
        <v>86</v>
      </c>
      <c r="J23" s="218"/>
      <c r="K23" s="218"/>
    </row>
    <row r="24" spans="1:11" ht="33" customHeight="1" x14ac:dyDescent="0.2">
      <c r="B24" s="175" t="s">
        <v>981</v>
      </c>
      <c r="E24" s="101" t="s">
        <v>873</v>
      </c>
      <c r="I24" s="211" t="s">
        <v>365</v>
      </c>
      <c r="J24" s="211"/>
    </row>
    <row r="26" spans="1:11" ht="27.7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1" spans="1:11" x14ac:dyDescent="0.2">
      <c r="C31" s="188"/>
      <c r="D31" s="188"/>
      <c r="E31" s="188"/>
    </row>
    <row r="32" spans="1:11" x14ac:dyDescent="0.2">
      <c r="C32" s="188"/>
      <c r="D32" s="188"/>
      <c r="E32" s="188"/>
    </row>
    <row r="33" spans="3:5" x14ac:dyDescent="0.2">
      <c r="C33" s="188"/>
      <c r="D33" s="188"/>
      <c r="E33" s="188"/>
    </row>
  </sheetData>
  <mergeCells count="14">
    <mergeCell ref="A13:A14"/>
    <mergeCell ref="B13:C13"/>
    <mergeCell ref="D13:D15"/>
    <mergeCell ref="E13:E14"/>
    <mergeCell ref="F13:F15"/>
    <mergeCell ref="B15:C15"/>
    <mergeCell ref="I23:K23"/>
    <mergeCell ref="I24:J24"/>
    <mergeCell ref="C31:E33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10 (1)</vt:lpstr>
      <vt:lpstr>11</vt:lpstr>
      <vt:lpstr>'1'!Print_Area</vt:lpstr>
      <vt:lpstr>'10'!Print_Area</vt:lpstr>
      <vt:lpstr>'10 (1)'!Print_Area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2023-10-05T09:16:06Z</cp:lastPrinted>
  <dcterms:created xsi:type="dcterms:W3CDTF">2022-01-20T07:08:45Z</dcterms:created>
  <dcterms:modified xsi:type="dcterms:W3CDTF">2023-10-25T11:43:28Z</dcterms:modified>
</cp:coreProperties>
</file>